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20" activeTab="0"/>
  </bookViews>
  <sheets>
    <sheet name="feladatok" sheetId="1" r:id="rId1"/>
    <sheet name="alapadatok" sheetId="2" r:id="rId2"/>
    <sheet name="megoldás1" sheetId="3" r:id="rId3"/>
    <sheet name="megoldás2" sheetId="4" r:id="rId4"/>
    <sheet name="megoldas3" sheetId="5" r:id="rId5"/>
    <sheet name="megoldas4" sheetId="6" r:id="rId6"/>
  </sheets>
  <externalReferences>
    <externalReference r:id="rId9"/>
  </externalReferences>
  <definedNames>
    <definedName name="DTCCFR99">#REF!</definedName>
    <definedName name="NUTS99">#REF!</definedName>
  </definedNames>
  <calcPr fullCalcOnLoad="1"/>
</workbook>
</file>

<file path=xl/sharedStrings.xml><?xml version="1.0" encoding="utf-8"?>
<sst xmlns="http://schemas.openxmlformats.org/spreadsheetml/2006/main" count="237" uniqueCount="42">
  <si>
    <t>Feladat</t>
  </si>
  <si>
    <t xml:space="preserve">1. 2014-ben a személygépkocsik száma, vagy az internet előfizetések esetén tapasztalható nagyobb területi egyenlőtlenség megyei szinten a Gini együttható alapján? </t>
  </si>
  <si>
    <t>Név</t>
  </si>
  <si>
    <t>lakónépesség (fő) 2001</t>
  </si>
  <si>
    <t>lakónépesség (fő) 2013</t>
  </si>
  <si>
    <t>Egy főre jutó jövedelem (Ft/fő) 2001</t>
  </si>
  <si>
    <t>Egy főre jutó jövedelem (Ft/fő) 2013</t>
  </si>
  <si>
    <t>szgk_szama (db) 2014</t>
  </si>
  <si>
    <t>Internet előfizetések száma 2014</t>
  </si>
  <si>
    <t>Bács-Kiskun</t>
  </si>
  <si>
    <t>Baranya</t>
  </si>
  <si>
    <t>Békés</t>
  </si>
  <si>
    <t>Borsod-Abaúj-Zemplén</t>
  </si>
  <si>
    <t>Budapest</t>
  </si>
  <si>
    <t>Csongrád</t>
  </si>
  <si>
    <t>Fejér</t>
  </si>
  <si>
    <t>Győr-Moson-Sopron</t>
  </si>
  <si>
    <t>Hajdú-Bihar</t>
  </si>
  <si>
    <t>Heves</t>
  </si>
  <si>
    <t>Jász-Nagykun-Szolnok</t>
  </si>
  <si>
    <t>Komárom-Esztergom</t>
  </si>
  <si>
    <t>Nógrád</t>
  </si>
  <si>
    <t>Pest</t>
  </si>
  <si>
    <t>Somogy</t>
  </si>
  <si>
    <t>Szabolcs-Szatmár-Bereg</t>
  </si>
  <si>
    <t>Tolna</t>
  </si>
  <si>
    <t>Vas</t>
  </si>
  <si>
    <t>Veszprém</t>
  </si>
  <si>
    <t>Zala</t>
  </si>
  <si>
    <t>3. Ábrázolja Lorenz görbe segítségével a 2014-es személygépkocsik száma és az internet előfizetések esetén megyei szinten a területi egyenlőtlenségeket!</t>
  </si>
  <si>
    <t>4. Ábrázolja Lorenz görbe segítségével a 2001 és 2013-as egy főre jutó jövedelem esetén megyei szinten a területi egyenlőtlenségeket!</t>
  </si>
  <si>
    <t>összeg</t>
  </si>
  <si>
    <t>átlag</t>
  </si>
  <si>
    <t>Gini</t>
  </si>
  <si>
    <t>2. Mekkora volt 2001-ben és 2013-ban az egy főre jutó jövedelem területi egyenlőtlensége megyei szinten a Gini együttható alapján?</t>
  </si>
  <si>
    <t>y</t>
  </si>
  <si>
    <t>f</t>
  </si>
  <si>
    <t>x</t>
  </si>
  <si>
    <t>s. átlag</t>
  </si>
  <si>
    <t>személygépkocsik száma (db)</t>
  </si>
  <si>
    <t>Internet előfizetések száma (db)</t>
  </si>
  <si>
    <t>jöv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</si>
</sst>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9"/>
      <name val="Arial"/>
      <family val="2"/>
    </font>
    <font>
      <b/>
      <sz val="10"/>
      <color indexed="10"/>
      <name val="Arial"/>
      <family val="2"/>
    </font>
    <font>
      <sz val="10"/>
      <color indexed="63"/>
      <name val="Calibri"/>
      <family val="0"/>
    </font>
    <font>
      <sz val="14"/>
      <color indexed="63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theme="0"/>
      <name val="Arial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1" borderId="5" applyNumberFormat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25" fillId="22" borderId="7" applyNumberFormat="0" applyFont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30" borderId="8" applyNumberFormat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ont="0" applyFill="0" applyBorder="0" applyAlignment="0" applyProtection="0"/>
    <xf numFmtId="0" fontId="38" fillId="0" borderId="9" applyNumberFormat="0" applyFill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0" fontId="41" fillId="30" borderId="1" applyNumberFormat="0" applyAlignment="0" applyProtection="0"/>
    <xf numFmtId="9" fontId="25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42" fillId="33" borderId="0" xfId="0" applyFont="1" applyFill="1" applyAlignment="1">
      <alignment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2" fillId="34" borderId="0" xfId="0" applyFont="1" applyFill="1" applyAlignment="1">
      <alignment/>
    </xf>
    <xf numFmtId="0" fontId="43" fillId="34" borderId="0" xfId="0" applyFont="1" applyFill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22" borderId="0" xfId="0" applyFill="1" applyAlignment="1">
      <alignment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Normál 2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Személygépkocsik és az internetelőfizetések számának megyei szintű térbeli egyenlőtlensége Magyarországon (2014)</a:t>
            </a:r>
          </a:p>
        </c:rich>
      </c:tx>
      <c:layout>
        <c:manualLayout>
          <c:xMode val="factor"/>
          <c:yMode val="factor"/>
          <c:x val="-0.0015"/>
          <c:y val="-0.01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"/>
          <c:y val="0.1355"/>
          <c:w val="0.5105"/>
          <c:h val="0.83575"/>
        </c:manualLayout>
      </c:layout>
      <c:scatterChart>
        <c:scatterStyle val="lineMarker"/>
        <c:varyColors val="0"/>
        <c:ser>
          <c:idx val="0"/>
          <c:order val="0"/>
          <c:tx>
            <c:strRef>
              <c:f>megoldas3!$B$1</c:f>
              <c:strCache>
                <c:ptCount val="1"/>
                <c:pt idx="0">
                  <c:v>személygépkocsik száma (db)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megoldas3!$H$1:$H$22</c:f>
              <c:numCache/>
            </c:numRef>
          </c:xVal>
          <c:yVal>
            <c:numRef>
              <c:f>megoldas3!$I$1:$I$22</c:f>
              <c:numCache/>
            </c:numRef>
          </c:yVal>
          <c:smooth val="0"/>
        </c:ser>
        <c:ser>
          <c:idx val="1"/>
          <c:order val="1"/>
          <c:tx>
            <c:strRef>
              <c:f>megoldas3!$L$1</c:f>
              <c:strCache>
                <c:ptCount val="1"/>
                <c:pt idx="0">
                  <c:v>Internet előfizetések száma (db)</c:v>
                </c:pt>
              </c:strCache>
            </c:strRef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megoldas3!$M$1:$M$22</c:f>
              <c:numCache/>
            </c:numRef>
          </c:xVal>
          <c:yVal>
            <c:numRef>
              <c:f>megoldas3!$N$1:$N$22</c:f>
              <c:numCache/>
            </c:numRef>
          </c:yVal>
          <c:smooth val="0"/>
        </c:ser>
        <c:axId val="23626533"/>
        <c:axId val="11312206"/>
      </c:scatterChart>
      <c:valAx>
        <c:axId val="23626533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333333"/>
                    </a:solidFill>
                  </a:rPr>
                  <a:t>területegységek kumulált száma, %</a:t>
                </a:r>
              </a:p>
            </c:rich>
          </c:tx>
          <c:layout>
            <c:manualLayout>
              <c:xMode val="factor"/>
              <c:yMode val="factor"/>
              <c:x val="-0.0037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11312206"/>
        <c:crosses val="autoZero"/>
        <c:crossBetween val="midCat"/>
        <c:dispUnits/>
      </c:valAx>
      <c:valAx>
        <c:axId val="11312206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333333"/>
                    </a:solidFill>
                  </a:rPr>
                  <a:t>területegységek kumulált részesedése, %</a:t>
                </a:r>
              </a:p>
            </c:rich>
          </c:tx>
          <c:layout>
            <c:manualLayout>
              <c:xMode val="factor"/>
              <c:yMode val="factor"/>
              <c:x val="-0.008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3626533"/>
        <c:crosses val="autoZero"/>
        <c:crossBetween val="midCat"/>
        <c:dispUnits/>
      </c:valAx>
      <c:spPr>
        <a:noFill/>
        <a:ln w="12700">
          <a:solidFill>
            <a:srgbClr val="969696"/>
          </a:solidFill>
        </a:ln>
      </c:spPr>
    </c:plotArea>
    <c:legend>
      <c:legendPos val="r"/>
      <c:layout>
        <c:manualLayout>
          <c:xMode val="edge"/>
          <c:yMode val="edge"/>
          <c:x val="0.623"/>
          <c:y val="0.36675"/>
          <c:w val="0.30525"/>
          <c:h val="0.1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Az egy főre jutó jövedelem megyei szintű területi egyenlőtlenségei</a:t>
            </a:r>
          </a:p>
        </c:rich>
      </c:tx>
      <c:layout>
        <c:manualLayout>
          <c:xMode val="factor"/>
          <c:yMode val="factor"/>
          <c:x val="-0.1405"/>
          <c:y val="-0.01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75"/>
          <c:y val="0.13275"/>
          <c:w val="0.5265"/>
          <c:h val="0.74175"/>
        </c:manualLayout>
      </c:layout>
      <c:scatterChart>
        <c:scatterStyle val="lineMarker"/>
        <c:varyColors val="0"/>
        <c:ser>
          <c:idx val="0"/>
          <c:order val="0"/>
          <c:tx>
            <c:strRef>
              <c:f>megoldas4!$J$1</c:f>
              <c:strCache>
                <c:ptCount val="1"/>
                <c:pt idx="0">
                  <c:v>2001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megoldas4!$M$1:$M$22</c:f>
              <c:numCache/>
            </c:numRef>
          </c:xVal>
          <c:yVal>
            <c:numRef>
              <c:f>megoldas4!$N$1:$N$22</c:f>
              <c:numCache/>
            </c:numRef>
          </c:yVal>
          <c:smooth val="0"/>
        </c:ser>
        <c:ser>
          <c:idx val="1"/>
          <c:order val="1"/>
          <c:tx>
            <c:strRef>
              <c:f>megoldas4!$Q$1</c:f>
              <c:strCache>
                <c:ptCount val="1"/>
                <c:pt idx="0">
                  <c:v>2013</c:v>
                </c:pt>
              </c:strCache>
            </c:strRef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megoldas4!$T$1:$T$22</c:f>
              <c:numCache/>
            </c:numRef>
          </c:xVal>
          <c:yVal>
            <c:numRef>
              <c:f>megoldas4!$U$1:$U$22</c:f>
              <c:numCache/>
            </c:numRef>
          </c:yVal>
          <c:smooth val="0"/>
        </c:ser>
        <c:axId val="34700991"/>
        <c:axId val="43873464"/>
      </c:scatterChart>
      <c:valAx>
        <c:axId val="34700991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333333"/>
                    </a:solidFill>
                  </a:rPr>
                  <a:t>kumulált népesség, %</a:t>
                </a:r>
              </a:p>
            </c:rich>
          </c:tx>
          <c:layout>
            <c:manualLayout>
              <c:xMode val="factor"/>
              <c:yMode val="factor"/>
              <c:x val="-0.004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43873464"/>
        <c:crosses val="autoZero"/>
        <c:crossBetween val="midCat"/>
        <c:dispUnits/>
      </c:valAx>
      <c:valAx>
        <c:axId val="43873464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333333"/>
                    </a:solidFill>
                  </a:rPr>
                  <a:t>kumulált jövedelem, %</a:t>
                </a:r>
              </a:p>
            </c:rich>
          </c:tx>
          <c:layout>
            <c:manualLayout>
              <c:xMode val="factor"/>
              <c:yMode val="factor"/>
              <c:x val="-0.010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4700991"/>
        <c:crosses val="autoZero"/>
        <c:crossBetween val="midCat"/>
        <c:dispUnits/>
      </c:valAx>
      <c:spPr>
        <a:noFill/>
        <a:ln w="12700">
          <a:solidFill>
            <a:srgbClr val="C0C0C0"/>
          </a:solidFill>
        </a:ln>
      </c:spPr>
    </c:plotArea>
    <c:legend>
      <c:legendPos val="r"/>
      <c:layout>
        <c:manualLayout>
          <c:xMode val="edge"/>
          <c:yMode val="edge"/>
          <c:x val="0.646"/>
          <c:y val="0.35625"/>
          <c:w val="0.11975"/>
          <c:h val="0.11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19050</xdr:colOff>
      <xdr:row>23</xdr:row>
      <xdr:rowOff>38100</xdr:rowOff>
    </xdr:from>
    <xdr:to>
      <xdr:col>15</xdr:col>
      <xdr:colOff>476250</xdr:colOff>
      <xdr:row>47</xdr:row>
      <xdr:rowOff>133350</xdr:rowOff>
    </xdr:to>
    <xdr:graphicFrame>
      <xdr:nvGraphicFramePr>
        <xdr:cNvPr id="1" name="Diagram 1"/>
        <xdr:cNvGraphicFramePr/>
      </xdr:nvGraphicFramePr>
      <xdr:xfrm>
        <a:off x="5153025" y="3762375"/>
        <a:ext cx="6200775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419100</xdr:colOff>
      <xdr:row>24</xdr:row>
      <xdr:rowOff>9525</xdr:rowOff>
    </xdr:from>
    <xdr:to>
      <xdr:col>18</xdr:col>
      <xdr:colOff>85725</xdr:colOff>
      <xdr:row>46</xdr:row>
      <xdr:rowOff>142875</xdr:rowOff>
    </xdr:to>
    <xdr:graphicFrame>
      <xdr:nvGraphicFramePr>
        <xdr:cNvPr id="1" name="Diagram 1"/>
        <xdr:cNvGraphicFramePr/>
      </xdr:nvGraphicFramePr>
      <xdr:xfrm>
        <a:off x="17945100" y="3895725"/>
        <a:ext cx="5172075" cy="3695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Varga%20Agnes\Documents\Atjaro\!oktatas\BCE_oktatas_orak\2017_tavaszi_felev\tergis1708\hoover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over"/>
      <sheetName val="Munka2"/>
      <sheetName val="Munka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6"/>
  <sheetViews>
    <sheetView tabSelected="1" zoomScalePageLayoutView="0" workbookViewId="0" topLeftCell="A1">
      <selection activeCell="A10" sqref="A10"/>
    </sheetView>
  </sheetViews>
  <sheetFormatPr defaultColWidth="9.140625" defaultRowHeight="12.75"/>
  <cols>
    <col min="1" max="1" width="65.140625" style="0" customWidth="1"/>
  </cols>
  <sheetData>
    <row r="1" ht="12.75">
      <c r="A1" s="1" t="s">
        <v>0</v>
      </c>
    </row>
    <row r="2" ht="38.25">
      <c r="A2" s="2" t="s">
        <v>1</v>
      </c>
    </row>
    <row r="3" ht="25.5">
      <c r="A3" s="2" t="s">
        <v>34</v>
      </c>
    </row>
    <row r="4" ht="38.25">
      <c r="A4" s="2" t="s">
        <v>29</v>
      </c>
    </row>
    <row r="5" ht="25.5">
      <c r="A5" s="2" t="s">
        <v>30</v>
      </c>
    </row>
    <row r="6" ht="12.75">
      <c r="A6" s="3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1"/>
  <sheetViews>
    <sheetView zoomScalePageLayoutView="0" workbookViewId="0" topLeftCell="A1">
      <selection activeCell="A1" sqref="A1:G1"/>
    </sheetView>
  </sheetViews>
  <sheetFormatPr defaultColWidth="9.140625" defaultRowHeight="12.75"/>
  <cols>
    <col min="1" max="1" width="22.140625" style="0" bestFit="1" customWidth="1"/>
  </cols>
  <sheetData>
    <row r="1" spans="1:7" ht="12.75">
      <c r="A1" s="8" t="s">
        <v>2</v>
      </c>
      <c r="B1" s="8" t="s">
        <v>3</v>
      </c>
      <c r="C1" s="8" t="s">
        <v>4</v>
      </c>
      <c r="D1" s="8" t="s">
        <v>5</v>
      </c>
      <c r="E1" s="8" t="s">
        <v>6</v>
      </c>
      <c r="F1" s="8" t="s">
        <v>7</v>
      </c>
      <c r="G1" s="8" t="s">
        <v>8</v>
      </c>
    </row>
    <row r="2" spans="1:7" ht="12.75">
      <c r="A2" t="s">
        <v>9</v>
      </c>
      <c r="B2">
        <v>545989</v>
      </c>
      <c r="C2">
        <v>516892</v>
      </c>
      <c r="D2">
        <v>250125.70147805812</v>
      </c>
      <c r="E2">
        <v>592281.7864091876</v>
      </c>
      <c r="F2">
        <v>172706</v>
      </c>
      <c r="G2">
        <v>114009</v>
      </c>
    </row>
    <row r="3" spans="1:7" ht="12.75">
      <c r="A3" t="s">
        <v>10</v>
      </c>
      <c r="B3">
        <v>406330</v>
      </c>
      <c r="C3">
        <v>373984</v>
      </c>
      <c r="D3">
        <v>279207.4613980128</v>
      </c>
      <c r="E3">
        <v>610381.593092747</v>
      </c>
      <c r="F3">
        <v>115327</v>
      </c>
      <c r="G3">
        <v>94931</v>
      </c>
    </row>
    <row r="4" spans="1:7" ht="12.75">
      <c r="A4" t="s">
        <v>11</v>
      </c>
      <c r="B4">
        <v>399061</v>
      </c>
      <c r="C4">
        <v>355199</v>
      </c>
      <c r="D4">
        <v>252469.70125319646</v>
      </c>
      <c r="E4">
        <v>590148.0305022589</v>
      </c>
      <c r="F4">
        <v>96252</v>
      </c>
      <c r="G4">
        <v>76854</v>
      </c>
    </row>
    <row r="5" spans="1:7" ht="12.75">
      <c r="A5" t="s">
        <v>12</v>
      </c>
      <c r="B5">
        <v>749104</v>
      </c>
      <c r="C5">
        <v>674999</v>
      </c>
      <c r="D5">
        <v>248153.51056245653</v>
      </c>
      <c r="E5">
        <v>593876.430166915</v>
      </c>
      <c r="F5">
        <v>167986</v>
      </c>
      <c r="G5">
        <v>139337</v>
      </c>
    </row>
    <row r="6" spans="1:7" ht="12.75">
      <c r="A6" t="s">
        <v>13</v>
      </c>
      <c r="B6">
        <v>1739569.0000000002</v>
      </c>
      <c r="C6">
        <v>1744665.0000000002</v>
      </c>
      <c r="D6">
        <v>444425.831805887</v>
      </c>
      <c r="E6">
        <v>937411.310541516</v>
      </c>
      <c r="F6">
        <v>583694</v>
      </c>
      <c r="G6">
        <v>648683</v>
      </c>
    </row>
    <row r="7" spans="1:7" ht="12.75">
      <c r="A7" t="s">
        <v>14</v>
      </c>
      <c r="B7">
        <v>428144</v>
      </c>
      <c r="C7">
        <v>407389</v>
      </c>
      <c r="D7">
        <v>283331.7297151766</v>
      </c>
      <c r="E7">
        <v>641549.5735927022</v>
      </c>
      <c r="F7">
        <v>118060</v>
      </c>
      <c r="G7">
        <v>110505</v>
      </c>
    </row>
    <row r="8" spans="1:7" ht="12.75">
      <c r="A8" t="s">
        <v>15</v>
      </c>
      <c r="B8">
        <v>428922</v>
      </c>
      <c r="C8">
        <v>419506</v>
      </c>
      <c r="D8">
        <v>364457.27398417</v>
      </c>
      <c r="E8">
        <v>820665.3636039549</v>
      </c>
      <c r="F8">
        <v>136220</v>
      </c>
      <c r="G8">
        <v>107711</v>
      </c>
    </row>
    <row r="9" spans="1:7" ht="12.75">
      <c r="A9" t="s">
        <v>16</v>
      </c>
      <c r="B9">
        <v>436446</v>
      </c>
      <c r="C9">
        <v>447601</v>
      </c>
      <c r="D9">
        <v>360137.266575519</v>
      </c>
      <c r="E9">
        <v>792724.2575481675</v>
      </c>
      <c r="F9">
        <v>160620</v>
      </c>
      <c r="G9">
        <v>121311</v>
      </c>
    </row>
    <row r="10" spans="1:7" ht="12.75">
      <c r="A10" t="s">
        <v>17</v>
      </c>
      <c r="B10">
        <v>552478</v>
      </c>
      <c r="C10">
        <v>539507</v>
      </c>
      <c r="D10">
        <v>256250.5894021619</v>
      </c>
      <c r="E10">
        <v>619980.0142207346</v>
      </c>
      <c r="F10">
        <v>144347</v>
      </c>
      <c r="G10">
        <v>121357</v>
      </c>
    </row>
    <row r="11" spans="1:7" ht="12.75">
      <c r="A11" t="s">
        <v>18</v>
      </c>
      <c r="B11">
        <v>326800</v>
      </c>
      <c r="C11">
        <v>303503</v>
      </c>
      <c r="D11">
        <v>289971.3033304979</v>
      </c>
      <c r="E11">
        <v>683882.9490656718</v>
      </c>
      <c r="F11">
        <v>88639</v>
      </c>
      <c r="G11">
        <v>70952</v>
      </c>
    </row>
    <row r="12" spans="1:7" ht="12.75">
      <c r="A12" t="s">
        <v>19</v>
      </c>
      <c r="B12">
        <v>418601</v>
      </c>
      <c r="C12">
        <v>383489</v>
      </c>
      <c r="D12">
        <v>261322.83757561567</v>
      </c>
      <c r="E12">
        <v>625108.0473915103</v>
      </c>
      <c r="F12">
        <v>98692</v>
      </c>
      <c r="G12">
        <v>80269</v>
      </c>
    </row>
    <row r="13" spans="1:7" ht="12.75">
      <c r="A13" t="s">
        <v>20</v>
      </c>
      <c r="B13">
        <v>317110</v>
      </c>
      <c r="C13">
        <v>300677</v>
      </c>
      <c r="D13">
        <v>339735.29936686996</v>
      </c>
      <c r="E13">
        <v>805922.765120567</v>
      </c>
      <c r="F13">
        <v>99840</v>
      </c>
      <c r="G13">
        <v>78256</v>
      </c>
    </row>
    <row r="14" spans="1:7" ht="12.75">
      <c r="A14" t="s">
        <v>21</v>
      </c>
      <c r="B14">
        <v>220600</v>
      </c>
      <c r="C14">
        <v>198392</v>
      </c>
      <c r="D14">
        <v>236747.2449857655</v>
      </c>
      <c r="E14">
        <v>583662.8791298163</v>
      </c>
      <c r="F14">
        <v>54562</v>
      </c>
      <c r="G14">
        <v>42017</v>
      </c>
    </row>
    <row r="15" spans="1:7" ht="12.75">
      <c r="A15" t="s">
        <v>22</v>
      </c>
      <c r="B15">
        <v>1092272</v>
      </c>
      <c r="C15">
        <v>1223465</v>
      </c>
      <c r="D15">
        <v>325811.7723627692</v>
      </c>
      <c r="E15">
        <v>805653.6620546238</v>
      </c>
      <c r="F15">
        <v>446788</v>
      </c>
      <c r="G15">
        <v>305353</v>
      </c>
    </row>
    <row r="16" spans="1:7" ht="12.75">
      <c r="A16" t="s">
        <v>23</v>
      </c>
      <c r="B16">
        <v>337992</v>
      </c>
      <c r="C16">
        <v>315512</v>
      </c>
      <c r="D16">
        <v>259183.1427990934</v>
      </c>
      <c r="E16">
        <v>565471.8531519498</v>
      </c>
      <c r="F16">
        <v>98931</v>
      </c>
      <c r="G16">
        <v>66924</v>
      </c>
    </row>
    <row r="17" spans="1:7" ht="12.75">
      <c r="A17" t="s">
        <v>24</v>
      </c>
      <c r="B17">
        <v>587994</v>
      </c>
      <c r="C17">
        <v>561379</v>
      </c>
      <c r="D17">
        <v>215298.6813268144</v>
      </c>
      <c r="E17">
        <v>539450.8002758187</v>
      </c>
      <c r="F17">
        <v>147444</v>
      </c>
      <c r="G17">
        <v>100603</v>
      </c>
    </row>
    <row r="18" spans="1:7" ht="12.75">
      <c r="A18" t="s">
        <v>25</v>
      </c>
      <c r="B18">
        <v>250337</v>
      </c>
      <c r="C18">
        <v>227996</v>
      </c>
      <c r="D18">
        <v>286969.3551427375</v>
      </c>
      <c r="E18">
        <v>682060.7777275555</v>
      </c>
      <c r="F18">
        <v>72818</v>
      </c>
      <c r="G18">
        <v>53468</v>
      </c>
    </row>
    <row r="19" spans="1:7" ht="12.75">
      <c r="A19" t="s">
        <v>26</v>
      </c>
      <c r="B19">
        <v>268591</v>
      </c>
      <c r="C19">
        <v>254580</v>
      </c>
      <c r="D19">
        <v>365488.7785635409</v>
      </c>
      <c r="E19">
        <v>770170.7833022308</v>
      </c>
      <c r="F19">
        <v>90880</v>
      </c>
      <c r="G19">
        <v>60116</v>
      </c>
    </row>
    <row r="20" spans="1:7" ht="12.75">
      <c r="A20" t="s">
        <v>27</v>
      </c>
      <c r="B20">
        <v>369401</v>
      </c>
      <c r="C20">
        <v>349007</v>
      </c>
      <c r="D20">
        <v>334179.7405639277</v>
      </c>
      <c r="E20">
        <v>722614.7232930758</v>
      </c>
      <c r="F20">
        <v>118037</v>
      </c>
      <c r="G20">
        <v>89379</v>
      </c>
    </row>
    <row r="21" spans="1:7" ht="12.75">
      <c r="A21" t="s">
        <v>28</v>
      </c>
      <c r="B21">
        <v>299112</v>
      </c>
      <c r="C21">
        <v>279623</v>
      </c>
      <c r="D21">
        <v>301228.8119771908</v>
      </c>
      <c r="E21">
        <v>672896.7257814641</v>
      </c>
      <c r="F21">
        <v>95521</v>
      </c>
      <c r="G21">
        <v>71321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52"/>
  <sheetViews>
    <sheetView zoomScalePageLayoutView="0" workbookViewId="0" topLeftCell="A12">
      <selection activeCell="G52" sqref="G52"/>
    </sheetView>
  </sheetViews>
  <sheetFormatPr defaultColWidth="9.140625" defaultRowHeight="12.75"/>
  <cols>
    <col min="1" max="1" width="22.140625" style="0" bestFit="1" customWidth="1"/>
  </cols>
  <sheetData>
    <row r="1" spans="1:27" ht="12.75">
      <c r="A1" s="8" t="s">
        <v>2</v>
      </c>
      <c r="B1" s="8" t="s">
        <v>7</v>
      </c>
      <c r="C1" s="8" t="s">
        <v>8</v>
      </c>
      <c r="H1">
        <v>172706</v>
      </c>
      <c r="I1">
        <v>115327</v>
      </c>
      <c r="J1">
        <v>96252</v>
      </c>
      <c r="K1">
        <v>167986</v>
      </c>
      <c r="L1">
        <v>583694</v>
      </c>
      <c r="M1">
        <v>118060</v>
      </c>
      <c r="N1">
        <v>136220</v>
      </c>
      <c r="O1">
        <v>160620</v>
      </c>
      <c r="P1">
        <v>144347</v>
      </c>
      <c r="Q1">
        <v>88639</v>
      </c>
      <c r="R1">
        <v>98692</v>
      </c>
      <c r="S1">
        <v>99840</v>
      </c>
      <c r="T1">
        <v>54562</v>
      </c>
      <c r="U1">
        <v>446788</v>
      </c>
      <c r="V1">
        <v>98931</v>
      </c>
      <c r="W1">
        <v>147444</v>
      </c>
      <c r="X1">
        <v>72818</v>
      </c>
      <c r="Y1">
        <v>90880</v>
      </c>
      <c r="Z1">
        <v>118037</v>
      </c>
      <c r="AA1">
        <v>95521</v>
      </c>
    </row>
    <row r="2" spans="1:27" ht="12.75">
      <c r="A2" t="s">
        <v>9</v>
      </c>
      <c r="B2">
        <v>172706</v>
      </c>
      <c r="C2">
        <v>114009</v>
      </c>
      <c r="G2">
        <v>172706</v>
      </c>
      <c r="H2">
        <f aca="true" t="shared" si="0" ref="H2:H21">+ABS(H$1-$G2)</f>
        <v>0</v>
      </c>
      <c r="I2">
        <f aca="true" t="shared" si="1" ref="I2:AA16">+ABS(I$1-$G2)</f>
        <v>57379</v>
      </c>
      <c r="J2">
        <f t="shared" si="1"/>
        <v>76454</v>
      </c>
      <c r="K2">
        <f t="shared" si="1"/>
        <v>4720</v>
      </c>
      <c r="L2">
        <f t="shared" si="1"/>
        <v>410988</v>
      </c>
      <c r="M2">
        <f t="shared" si="1"/>
        <v>54646</v>
      </c>
      <c r="N2">
        <f t="shared" si="1"/>
        <v>36486</v>
      </c>
      <c r="O2">
        <f t="shared" si="1"/>
        <v>12086</v>
      </c>
      <c r="P2">
        <f t="shared" si="1"/>
        <v>28359</v>
      </c>
      <c r="Q2">
        <f t="shared" si="1"/>
        <v>84067</v>
      </c>
      <c r="R2">
        <f t="shared" si="1"/>
        <v>74014</v>
      </c>
      <c r="S2">
        <f t="shared" si="1"/>
        <v>72866</v>
      </c>
      <c r="T2">
        <f t="shared" si="1"/>
        <v>118144</v>
      </c>
      <c r="U2">
        <f t="shared" si="1"/>
        <v>274082</v>
      </c>
      <c r="V2">
        <f t="shared" si="1"/>
        <v>73775</v>
      </c>
      <c r="W2">
        <f t="shared" si="1"/>
        <v>25262</v>
      </c>
      <c r="X2">
        <f t="shared" si="1"/>
        <v>99888</v>
      </c>
      <c r="Y2">
        <f t="shared" si="1"/>
        <v>81826</v>
      </c>
      <c r="Z2">
        <f t="shared" si="1"/>
        <v>54669</v>
      </c>
      <c r="AA2">
        <f t="shared" si="1"/>
        <v>77185</v>
      </c>
    </row>
    <row r="3" spans="1:27" ht="12.75">
      <c r="A3" t="s">
        <v>10</v>
      </c>
      <c r="B3">
        <v>115327</v>
      </c>
      <c r="C3">
        <v>94931</v>
      </c>
      <c r="G3">
        <v>115327</v>
      </c>
      <c r="H3">
        <f t="shared" si="0"/>
        <v>57379</v>
      </c>
      <c r="I3">
        <f aca="true" t="shared" si="2" ref="I3:W3">+ABS(I$1-$G3)</f>
        <v>0</v>
      </c>
      <c r="J3">
        <f t="shared" si="2"/>
        <v>19075</v>
      </c>
      <c r="K3">
        <f t="shared" si="2"/>
        <v>52659</v>
      </c>
      <c r="L3">
        <f t="shared" si="2"/>
        <v>468367</v>
      </c>
      <c r="M3">
        <f t="shared" si="2"/>
        <v>2733</v>
      </c>
      <c r="N3">
        <f t="shared" si="2"/>
        <v>20893</v>
      </c>
      <c r="O3">
        <f t="shared" si="2"/>
        <v>45293</v>
      </c>
      <c r="P3">
        <f t="shared" si="2"/>
        <v>29020</v>
      </c>
      <c r="Q3">
        <f t="shared" si="2"/>
        <v>26688</v>
      </c>
      <c r="R3">
        <f t="shared" si="2"/>
        <v>16635</v>
      </c>
      <c r="S3">
        <f t="shared" si="2"/>
        <v>15487</v>
      </c>
      <c r="T3">
        <f t="shared" si="2"/>
        <v>60765</v>
      </c>
      <c r="U3">
        <f t="shared" si="2"/>
        <v>331461</v>
      </c>
      <c r="V3">
        <f t="shared" si="2"/>
        <v>16396</v>
      </c>
      <c r="W3">
        <f t="shared" si="2"/>
        <v>32117</v>
      </c>
      <c r="X3">
        <f t="shared" si="1"/>
        <v>42509</v>
      </c>
      <c r="Y3">
        <f t="shared" si="1"/>
        <v>24447</v>
      </c>
      <c r="Z3">
        <f t="shared" si="1"/>
        <v>2710</v>
      </c>
      <c r="AA3">
        <f t="shared" si="1"/>
        <v>19806</v>
      </c>
    </row>
    <row r="4" spans="1:27" ht="12.75">
      <c r="A4" t="s">
        <v>11</v>
      </c>
      <c r="B4">
        <v>96252</v>
      </c>
      <c r="C4">
        <v>76854</v>
      </c>
      <c r="G4">
        <v>96252</v>
      </c>
      <c r="H4">
        <f t="shared" si="0"/>
        <v>76454</v>
      </c>
      <c r="I4">
        <f t="shared" si="1"/>
        <v>19075</v>
      </c>
      <c r="J4">
        <f t="shared" si="1"/>
        <v>0</v>
      </c>
      <c r="K4">
        <f t="shared" si="1"/>
        <v>71734</v>
      </c>
      <c r="L4">
        <f t="shared" si="1"/>
        <v>487442</v>
      </c>
      <c r="M4">
        <f t="shared" si="1"/>
        <v>21808</v>
      </c>
      <c r="N4">
        <f t="shared" si="1"/>
        <v>39968</v>
      </c>
      <c r="O4">
        <f t="shared" si="1"/>
        <v>64368</v>
      </c>
      <c r="P4">
        <f t="shared" si="1"/>
        <v>48095</v>
      </c>
      <c r="Q4">
        <f t="shared" si="1"/>
        <v>7613</v>
      </c>
      <c r="R4">
        <f t="shared" si="1"/>
        <v>2440</v>
      </c>
      <c r="S4">
        <f t="shared" si="1"/>
        <v>3588</v>
      </c>
      <c r="T4">
        <f t="shared" si="1"/>
        <v>41690</v>
      </c>
      <c r="U4">
        <f t="shared" si="1"/>
        <v>350536</v>
      </c>
      <c r="V4">
        <f t="shared" si="1"/>
        <v>2679</v>
      </c>
      <c r="W4">
        <f t="shared" si="1"/>
        <v>51192</v>
      </c>
      <c r="X4">
        <f t="shared" si="1"/>
        <v>23434</v>
      </c>
      <c r="Y4">
        <f t="shared" si="1"/>
        <v>5372</v>
      </c>
      <c r="Z4">
        <f t="shared" si="1"/>
        <v>21785</v>
      </c>
      <c r="AA4">
        <f t="shared" si="1"/>
        <v>731</v>
      </c>
    </row>
    <row r="5" spans="1:27" ht="12.75">
      <c r="A5" t="s">
        <v>12</v>
      </c>
      <c r="B5">
        <v>167986</v>
      </c>
      <c r="C5">
        <v>139337</v>
      </c>
      <c r="G5">
        <v>167986</v>
      </c>
      <c r="H5">
        <f t="shared" si="0"/>
        <v>4720</v>
      </c>
      <c r="I5">
        <f t="shared" si="1"/>
        <v>52659</v>
      </c>
      <c r="J5">
        <f t="shared" si="1"/>
        <v>71734</v>
      </c>
      <c r="K5">
        <f t="shared" si="1"/>
        <v>0</v>
      </c>
      <c r="L5">
        <f t="shared" si="1"/>
        <v>415708</v>
      </c>
      <c r="M5">
        <f t="shared" si="1"/>
        <v>49926</v>
      </c>
      <c r="N5">
        <f t="shared" si="1"/>
        <v>31766</v>
      </c>
      <c r="O5">
        <f t="shared" si="1"/>
        <v>7366</v>
      </c>
      <c r="P5">
        <f t="shared" si="1"/>
        <v>23639</v>
      </c>
      <c r="Q5">
        <f t="shared" si="1"/>
        <v>79347</v>
      </c>
      <c r="R5">
        <f t="shared" si="1"/>
        <v>69294</v>
      </c>
      <c r="S5">
        <f t="shared" si="1"/>
        <v>68146</v>
      </c>
      <c r="T5">
        <f t="shared" si="1"/>
        <v>113424</v>
      </c>
      <c r="U5">
        <f t="shared" si="1"/>
        <v>278802</v>
      </c>
      <c r="V5">
        <f t="shared" si="1"/>
        <v>69055</v>
      </c>
      <c r="W5">
        <f t="shared" si="1"/>
        <v>20542</v>
      </c>
      <c r="X5">
        <f t="shared" si="1"/>
        <v>95168</v>
      </c>
      <c r="Y5">
        <f t="shared" si="1"/>
        <v>77106</v>
      </c>
      <c r="Z5">
        <f t="shared" si="1"/>
        <v>49949</v>
      </c>
      <c r="AA5">
        <f t="shared" si="1"/>
        <v>72465</v>
      </c>
    </row>
    <row r="6" spans="1:27" ht="12.75">
      <c r="A6" t="s">
        <v>13</v>
      </c>
      <c r="B6">
        <v>583694</v>
      </c>
      <c r="C6">
        <v>648683</v>
      </c>
      <c r="G6">
        <v>583694</v>
      </c>
      <c r="H6">
        <f t="shared" si="0"/>
        <v>410988</v>
      </c>
      <c r="I6">
        <f t="shared" si="1"/>
        <v>468367</v>
      </c>
      <c r="J6">
        <f t="shared" si="1"/>
        <v>487442</v>
      </c>
      <c r="K6">
        <f t="shared" si="1"/>
        <v>415708</v>
      </c>
      <c r="L6">
        <f t="shared" si="1"/>
        <v>0</v>
      </c>
      <c r="M6">
        <f t="shared" si="1"/>
        <v>465634</v>
      </c>
      <c r="N6">
        <f t="shared" si="1"/>
        <v>447474</v>
      </c>
      <c r="O6">
        <f t="shared" si="1"/>
        <v>423074</v>
      </c>
      <c r="P6">
        <f t="shared" si="1"/>
        <v>439347</v>
      </c>
      <c r="Q6">
        <f t="shared" si="1"/>
        <v>495055</v>
      </c>
      <c r="R6">
        <f t="shared" si="1"/>
        <v>485002</v>
      </c>
      <c r="S6">
        <f t="shared" si="1"/>
        <v>483854</v>
      </c>
      <c r="T6">
        <f t="shared" si="1"/>
        <v>529132</v>
      </c>
      <c r="U6">
        <f t="shared" si="1"/>
        <v>136906</v>
      </c>
      <c r="V6">
        <f t="shared" si="1"/>
        <v>484763</v>
      </c>
      <c r="W6">
        <f t="shared" si="1"/>
        <v>436250</v>
      </c>
      <c r="X6">
        <f t="shared" si="1"/>
        <v>510876</v>
      </c>
      <c r="Y6">
        <f t="shared" si="1"/>
        <v>492814</v>
      </c>
      <c r="Z6">
        <f t="shared" si="1"/>
        <v>465657</v>
      </c>
      <c r="AA6">
        <f t="shared" si="1"/>
        <v>488173</v>
      </c>
    </row>
    <row r="7" spans="1:27" ht="12.75">
      <c r="A7" t="s">
        <v>14</v>
      </c>
      <c r="B7">
        <v>118060</v>
      </c>
      <c r="C7">
        <v>110505</v>
      </c>
      <c r="G7">
        <v>118060</v>
      </c>
      <c r="H7">
        <f t="shared" si="0"/>
        <v>54646</v>
      </c>
      <c r="I7">
        <f t="shared" si="1"/>
        <v>2733</v>
      </c>
      <c r="J7">
        <f t="shared" si="1"/>
        <v>21808</v>
      </c>
      <c r="K7">
        <f t="shared" si="1"/>
        <v>49926</v>
      </c>
      <c r="L7">
        <f t="shared" si="1"/>
        <v>465634</v>
      </c>
      <c r="M7">
        <f t="shared" si="1"/>
        <v>0</v>
      </c>
      <c r="N7">
        <f t="shared" si="1"/>
        <v>18160</v>
      </c>
      <c r="O7">
        <f t="shared" si="1"/>
        <v>42560</v>
      </c>
      <c r="P7">
        <f t="shared" si="1"/>
        <v>26287</v>
      </c>
      <c r="Q7">
        <f t="shared" si="1"/>
        <v>29421</v>
      </c>
      <c r="R7">
        <f t="shared" si="1"/>
        <v>19368</v>
      </c>
      <c r="S7">
        <f t="shared" si="1"/>
        <v>18220</v>
      </c>
      <c r="T7">
        <f t="shared" si="1"/>
        <v>63498</v>
      </c>
      <c r="U7">
        <f t="shared" si="1"/>
        <v>328728</v>
      </c>
      <c r="V7">
        <f t="shared" si="1"/>
        <v>19129</v>
      </c>
      <c r="W7">
        <f t="shared" si="1"/>
        <v>29384</v>
      </c>
      <c r="X7">
        <f t="shared" si="1"/>
        <v>45242</v>
      </c>
      <c r="Y7">
        <f t="shared" si="1"/>
        <v>27180</v>
      </c>
      <c r="Z7">
        <f t="shared" si="1"/>
        <v>23</v>
      </c>
      <c r="AA7">
        <f t="shared" si="1"/>
        <v>22539</v>
      </c>
    </row>
    <row r="8" spans="1:27" ht="12.75">
      <c r="A8" t="s">
        <v>15</v>
      </c>
      <c r="B8">
        <v>136220</v>
      </c>
      <c r="C8">
        <v>107711</v>
      </c>
      <c r="G8">
        <v>136220</v>
      </c>
      <c r="H8">
        <f t="shared" si="0"/>
        <v>36486</v>
      </c>
      <c r="I8">
        <f t="shared" si="1"/>
        <v>20893</v>
      </c>
      <c r="J8">
        <f t="shared" si="1"/>
        <v>39968</v>
      </c>
      <c r="K8">
        <f t="shared" si="1"/>
        <v>31766</v>
      </c>
      <c r="L8">
        <f t="shared" si="1"/>
        <v>447474</v>
      </c>
      <c r="M8">
        <f t="shared" si="1"/>
        <v>18160</v>
      </c>
      <c r="N8">
        <f t="shared" si="1"/>
        <v>0</v>
      </c>
      <c r="O8">
        <f t="shared" si="1"/>
        <v>24400</v>
      </c>
      <c r="P8">
        <f t="shared" si="1"/>
        <v>8127</v>
      </c>
      <c r="Q8">
        <f t="shared" si="1"/>
        <v>47581</v>
      </c>
      <c r="R8">
        <f t="shared" si="1"/>
        <v>37528</v>
      </c>
      <c r="S8">
        <f t="shared" si="1"/>
        <v>36380</v>
      </c>
      <c r="T8">
        <f t="shared" si="1"/>
        <v>81658</v>
      </c>
      <c r="U8">
        <f t="shared" si="1"/>
        <v>310568</v>
      </c>
      <c r="V8">
        <f t="shared" si="1"/>
        <v>37289</v>
      </c>
      <c r="W8">
        <f t="shared" si="1"/>
        <v>11224</v>
      </c>
      <c r="X8">
        <f t="shared" si="1"/>
        <v>63402</v>
      </c>
      <c r="Y8">
        <f t="shared" si="1"/>
        <v>45340</v>
      </c>
      <c r="Z8">
        <f t="shared" si="1"/>
        <v>18183</v>
      </c>
      <c r="AA8">
        <f t="shared" si="1"/>
        <v>40699</v>
      </c>
    </row>
    <row r="9" spans="1:27" ht="12.75">
      <c r="A9" t="s">
        <v>16</v>
      </c>
      <c r="B9">
        <v>160620</v>
      </c>
      <c r="C9">
        <v>121311</v>
      </c>
      <c r="G9">
        <v>160620</v>
      </c>
      <c r="H9">
        <f t="shared" si="0"/>
        <v>12086</v>
      </c>
      <c r="I9">
        <f t="shared" si="1"/>
        <v>45293</v>
      </c>
      <c r="J9">
        <f t="shared" si="1"/>
        <v>64368</v>
      </c>
      <c r="K9">
        <f t="shared" si="1"/>
        <v>7366</v>
      </c>
      <c r="L9">
        <f t="shared" si="1"/>
        <v>423074</v>
      </c>
      <c r="M9">
        <f t="shared" si="1"/>
        <v>42560</v>
      </c>
      <c r="N9">
        <f t="shared" si="1"/>
        <v>24400</v>
      </c>
      <c r="O9">
        <f t="shared" si="1"/>
        <v>0</v>
      </c>
      <c r="P9">
        <f t="shared" si="1"/>
        <v>16273</v>
      </c>
      <c r="Q9">
        <f t="shared" si="1"/>
        <v>71981</v>
      </c>
      <c r="R9">
        <f t="shared" si="1"/>
        <v>61928</v>
      </c>
      <c r="S9">
        <f t="shared" si="1"/>
        <v>60780</v>
      </c>
      <c r="T9">
        <f t="shared" si="1"/>
        <v>106058</v>
      </c>
      <c r="U9">
        <f t="shared" si="1"/>
        <v>286168</v>
      </c>
      <c r="V9">
        <f t="shared" si="1"/>
        <v>61689</v>
      </c>
      <c r="W9">
        <f t="shared" si="1"/>
        <v>13176</v>
      </c>
      <c r="X9">
        <f t="shared" si="1"/>
        <v>87802</v>
      </c>
      <c r="Y9">
        <f t="shared" si="1"/>
        <v>69740</v>
      </c>
      <c r="Z9">
        <f t="shared" si="1"/>
        <v>42583</v>
      </c>
      <c r="AA9">
        <f t="shared" si="1"/>
        <v>65099</v>
      </c>
    </row>
    <row r="10" spans="1:27" ht="12.75">
      <c r="A10" t="s">
        <v>17</v>
      </c>
      <c r="B10">
        <v>144347</v>
      </c>
      <c r="C10">
        <v>121357</v>
      </c>
      <c r="G10">
        <v>144347</v>
      </c>
      <c r="H10">
        <f t="shared" si="0"/>
        <v>28359</v>
      </c>
      <c r="I10">
        <f t="shared" si="1"/>
        <v>29020</v>
      </c>
      <c r="J10">
        <f t="shared" si="1"/>
        <v>48095</v>
      </c>
      <c r="K10">
        <f t="shared" si="1"/>
        <v>23639</v>
      </c>
      <c r="L10">
        <f t="shared" si="1"/>
        <v>439347</v>
      </c>
      <c r="M10">
        <f t="shared" si="1"/>
        <v>26287</v>
      </c>
      <c r="N10">
        <f t="shared" si="1"/>
        <v>8127</v>
      </c>
      <c r="O10">
        <f t="shared" si="1"/>
        <v>16273</v>
      </c>
      <c r="P10">
        <f t="shared" si="1"/>
        <v>0</v>
      </c>
      <c r="Q10">
        <f t="shared" si="1"/>
        <v>55708</v>
      </c>
      <c r="R10">
        <f t="shared" si="1"/>
        <v>45655</v>
      </c>
      <c r="S10">
        <f t="shared" si="1"/>
        <v>44507</v>
      </c>
      <c r="T10">
        <f t="shared" si="1"/>
        <v>89785</v>
      </c>
      <c r="U10">
        <f t="shared" si="1"/>
        <v>302441</v>
      </c>
      <c r="V10">
        <f t="shared" si="1"/>
        <v>45416</v>
      </c>
      <c r="W10">
        <f t="shared" si="1"/>
        <v>3097</v>
      </c>
      <c r="X10">
        <f t="shared" si="1"/>
        <v>71529</v>
      </c>
      <c r="Y10">
        <f t="shared" si="1"/>
        <v>53467</v>
      </c>
      <c r="Z10">
        <f t="shared" si="1"/>
        <v>26310</v>
      </c>
      <c r="AA10">
        <f t="shared" si="1"/>
        <v>48826</v>
      </c>
    </row>
    <row r="11" spans="1:27" ht="12.75">
      <c r="A11" t="s">
        <v>18</v>
      </c>
      <c r="B11">
        <v>88639</v>
      </c>
      <c r="C11">
        <v>70952</v>
      </c>
      <c r="G11">
        <v>88639</v>
      </c>
      <c r="H11">
        <f t="shared" si="0"/>
        <v>84067</v>
      </c>
      <c r="I11">
        <f t="shared" si="1"/>
        <v>26688</v>
      </c>
      <c r="J11">
        <f t="shared" si="1"/>
        <v>7613</v>
      </c>
      <c r="K11">
        <f t="shared" si="1"/>
        <v>79347</v>
      </c>
      <c r="L11">
        <f t="shared" si="1"/>
        <v>495055</v>
      </c>
      <c r="M11">
        <f t="shared" si="1"/>
        <v>29421</v>
      </c>
      <c r="N11">
        <f t="shared" si="1"/>
        <v>47581</v>
      </c>
      <c r="O11">
        <f t="shared" si="1"/>
        <v>71981</v>
      </c>
      <c r="P11">
        <f t="shared" si="1"/>
        <v>55708</v>
      </c>
      <c r="Q11">
        <f t="shared" si="1"/>
        <v>0</v>
      </c>
      <c r="R11">
        <f t="shared" si="1"/>
        <v>10053</v>
      </c>
      <c r="S11">
        <f t="shared" si="1"/>
        <v>11201</v>
      </c>
      <c r="T11">
        <f t="shared" si="1"/>
        <v>34077</v>
      </c>
      <c r="U11">
        <f t="shared" si="1"/>
        <v>358149</v>
      </c>
      <c r="V11">
        <f t="shared" si="1"/>
        <v>10292</v>
      </c>
      <c r="W11">
        <f t="shared" si="1"/>
        <v>58805</v>
      </c>
      <c r="X11">
        <f t="shared" si="1"/>
        <v>15821</v>
      </c>
      <c r="Y11">
        <f t="shared" si="1"/>
        <v>2241</v>
      </c>
      <c r="Z11">
        <f t="shared" si="1"/>
        <v>29398</v>
      </c>
      <c r="AA11">
        <f t="shared" si="1"/>
        <v>6882</v>
      </c>
    </row>
    <row r="12" spans="1:27" ht="12.75">
      <c r="A12" t="s">
        <v>19</v>
      </c>
      <c r="B12">
        <v>98692</v>
      </c>
      <c r="C12">
        <v>80269</v>
      </c>
      <c r="G12">
        <v>98692</v>
      </c>
      <c r="H12">
        <f t="shared" si="0"/>
        <v>74014</v>
      </c>
      <c r="I12">
        <f t="shared" si="1"/>
        <v>16635</v>
      </c>
      <c r="J12">
        <f t="shared" si="1"/>
        <v>2440</v>
      </c>
      <c r="K12">
        <f t="shared" si="1"/>
        <v>69294</v>
      </c>
      <c r="L12">
        <f t="shared" si="1"/>
        <v>485002</v>
      </c>
      <c r="M12">
        <f t="shared" si="1"/>
        <v>19368</v>
      </c>
      <c r="N12">
        <f t="shared" si="1"/>
        <v>37528</v>
      </c>
      <c r="O12">
        <f t="shared" si="1"/>
        <v>61928</v>
      </c>
      <c r="P12">
        <f t="shared" si="1"/>
        <v>45655</v>
      </c>
      <c r="Q12">
        <f t="shared" si="1"/>
        <v>10053</v>
      </c>
      <c r="R12">
        <f t="shared" si="1"/>
        <v>0</v>
      </c>
      <c r="S12">
        <f t="shared" si="1"/>
        <v>1148</v>
      </c>
      <c r="T12">
        <f t="shared" si="1"/>
        <v>44130</v>
      </c>
      <c r="U12">
        <f t="shared" si="1"/>
        <v>348096</v>
      </c>
      <c r="V12">
        <f t="shared" si="1"/>
        <v>239</v>
      </c>
      <c r="W12">
        <f t="shared" si="1"/>
        <v>48752</v>
      </c>
      <c r="X12">
        <f t="shared" si="1"/>
        <v>25874</v>
      </c>
      <c r="Y12">
        <f t="shared" si="1"/>
        <v>7812</v>
      </c>
      <c r="Z12">
        <f t="shared" si="1"/>
        <v>19345</v>
      </c>
      <c r="AA12">
        <f t="shared" si="1"/>
        <v>3171</v>
      </c>
    </row>
    <row r="13" spans="1:27" ht="12.75">
      <c r="A13" t="s">
        <v>20</v>
      </c>
      <c r="B13">
        <v>99840</v>
      </c>
      <c r="C13">
        <v>78256</v>
      </c>
      <c r="G13">
        <v>99840</v>
      </c>
      <c r="H13">
        <f t="shared" si="0"/>
        <v>72866</v>
      </c>
      <c r="I13">
        <f t="shared" si="1"/>
        <v>15487</v>
      </c>
      <c r="J13">
        <f t="shared" si="1"/>
        <v>3588</v>
      </c>
      <c r="K13">
        <f t="shared" si="1"/>
        <v>68146</v>
      </c>
      <c r="L13">
        <f t="shared" si="1"/>
        <v>483854</v>
      </c>
      <c r="M13">
        <f t="shared" si="1"/>
        <v>18220</v>
      </c>
      <c r="N13">
        <f t="shared" si="1"/>
        <v>36380</v>
      </c>
      <c r="O13">
        <f t="shared" si="1"/>
        <v>60780</v>
      </c>
      <c r="P13">
        <f t="shared" si="1"/>
        <v>44507</v>
      </c>
      <c r="Q13">
        <f t="shared" si="1"/>
        <v>11201</v>
      </c>
      <c r="R13">
        <f t="shared" si="1"/>
        <v>1148</v>
      </c>
      <c r="S13">
        <f t="shared" si="1"/>
        <v>0</v>
      </c>
      <c r="T13">
        <f t="shared" si="1"/>
        <v>45278</v>
      </c>
      <c r="U13">
        <f t="shared" si="1"/>
        <v>346948</v>
      </c>
      <c r="V13">
        <f t="shared" si="1"/>
        <v>909</v>
      </c>
      <c r="W13">
        <f t="shared" si="1"/>
        <v>47604</v>
      </c>
      <c r="X13">
        <f t="shared" si="1"/>
        <v>27022</v>
      </c>
      <c r="Y13">
        <f t="shared" si="1"/>
        <v>8960</v>
      </c>
      <c r="Z13">
        <f t="shared" si="1"/>
        <v>18197</v>
      </c>
      <c r="AA13">
        <f t="shared" si="1"/>
        <v>4319</v>
      </c>
    </row>
    <row r="14" spans="1:27" ht="12.75">
      <c r="A14" t="s">
        <v>21</v>
      </c>
      <c r="B14">
        <v>54562</v>
      </c>
      <c r="C14">
        <v>42017</v>
      </c>
      <c r="G14">
        <v>54562</v>
      </c>
      <c r="H14">
        <f t="shared" si="0"/>
        <v>118144</v>
      </c>
      <c r="I14">
        <f t="shared" si="1"/>
        <v>60765</v>
      </c>
      <c r="J14">
        <f t="shared" si="1"/>
        <v>41690</v>
      </c>
      <c r="K14">
        <f t="shared" si="1"/>
        <v>113424</v>
      </c>
      <c r="L14">
        <f t="shared" si="1"/>
        <v>529132</v>
      </c>
      <c r="M14">
        <f t="shared" si="1"/>
        <v>63498</v>
      </c>
      <c r="N14">
        <f t="shared" si="1"/>
        <v>81658</v>
      </c>
      <c r="O14">
        <f t="shared" si="1"/>
        <v>106058</v>
      </c>
      <c r="P14">
        <f t="shared" si="1"/>
        <v>89785</v>
      </c>
      <c r="Q14">
        <f t="shared" si="1"/>
        <v>34077</v>
      </c>
      <c r="R14">
        <f t="shared" si="1"/>
        <v>44130</v>
      </c>
      <c r="S14">
        <f t="shared" si="1"/>
        <v>45278</v>
      </c>
      <c r="T14">
        <f t="shared" si="1"/>
        <v>0</v>
      </c>
      <c r="U14">
        <f t="shared" si="1"/>
        <v>392226</v>
      </c>
      <c r="V14">
        <f t="shared" si="1"/>
        <v>44369</v>
      </c>
      <c r="W14">
        <f t="shared" si="1"/>
        <v>92882</v>
      </c>
      <c r="X14">
        <f t="shared" si="1"/>
        <v>18256</v>
      </c>
      <c r="Y14">
        <f t="shared" si="1"/>
        <v>36318</v>
      </c>
      <c r="Z14">
        <f t="shared" si="1"/>
        <v>63475</v>
      </c>
      <c r="AA14">
        <f t="shared" si="1"/>
        <v>40959</v>
      </c>
    </row>
    <row r="15" spans="1:27" ht="12.75">
      <c r="A15" t="s">
        <v>22</v>
      </c>
      <c r="B15">
        <v>446788</v>
      </c>
      <c r="C15">
        <v>305353</v>
      </c>
      <c r="G15">
        <v>446788</v>
      </c>
      <c r="H15">
        <f t="shared" si="0"/>
        <v>274082</v>
      </c>
      <c r="I15">
        <f t="shared" si="1"/>
        <v>331461</v>
      </c>
      <c r="J15">
        <f t="shared" si="1"/>
        <v>350536</v>
      </c>
      <c r="K15">
        <f t="shared" si="1"/>
        <v>278802</v>
      </c>
      <c r="L15">
        <f t="shared" si="1"/>
        <v>136906</v>
      </c>
      <c r="M15">
        <f t="shared" si="1"/>
        <v>328728</v>
      </c>
      <c r="N15">
        <f t="shared" si="1"/>
        <v>310568</v>
      </c>
      <c r="O15">
        <f t="shared" si="1"/>
        <v>286168</v>
      </c>
      <c r="P15">
        <f t="shared" si="1"/>
        <v>302441</v>
      </c>
      <c r="Q15">
        <f t="shared" si="1"/>
        <v>358149</v>
      </c>
      <c r="R15">
        <f t="shared" si="1"/>
        <v>348096</v>
      </c>
      <c r="S15">
        <f t="shared" si="1"/>
        <v>346948</v>
      </c>
      <c r="T15">
        <f t="shared" si="1"/>
        <v>392226</v>
      </c>
      <c r="U15">
        <f t="shared" si="1"/>
        <v>0</v>
      </c>
      <c r="V15">
        <f t="shared" si="1"/>
        <v>347857</v>
      </c>
      <c r="W15">
        <f t="shared" si="1"/>
        <v>299344</v>
      </c>
      <c r="X15">
        <f t="shared" si="1"/>
        <v>373970</v>
      </c>
      <c r="Y15">
        <f t="shared" si="1"/>
        <v>355908</v>
      </c>
      <c r="Z15">
        <f t="shared" si="1"/>
        <v>328751</v>
      </c>
      <c r="AA15">
        <f t="shared" si="1"/>
        <v>351267</v>
      </c>
    </row>
    <row r="16" spans="1:27" ht="12.75">
      <c r="A16" t="s">
        <v>23</v>
      </c>
      <c r="B16">
        <v>98931</v>
      </c>
      <c r="C16">
        <v>66924</v>
      </c>
      <c r="G16">
        <v>98931</v>
      </c>
      <c r="H16">
        <f t="shared" si="0"/>
        <v>73775</v>
      </c>
      <c r="I16">
        <f t="shared" si="1"/>
        <v>16396</v>
      </c>
      <c r="J16">
        <f t="shared" si="1"/>
        <v>2679</v>
      </c>
      <c r="K16">
        <f t="shared" si="1"/>
        <v>69055</v>
      </c>
      <c r="L16">
        <f t="shared" si="1"/>
        <v>484763</v>
      </c>
      <c r="M16">
        <f aca="true" t="shared" si="3" ref="I16:AA21">+ABS(M$1-$G16)</f>
        <v>19129</v>
      </c>
      <c r="N16">
        <f t="shared" si="3"/>
        <v>37289</v>
      </c>
      <c r="O16">
        <f t="shared" si="3"/>
        <v>61689</v>
      </c>
      <c r="P16">
        <f t="shared" si="3"/>
        <v>45416</v>
      </c>
      <c r="Q16">
        <f t="shared" si="3"/>
        <v>10292</v>
      </c>
      <c r="R16">
        <f t="shared" si="3"/>
        <v>239</v>
      </c>
      <c r="S16">
        <f t="shared" si="3"/>
        <v>909</v>
      </c>
      <c r="T16">
        <f t="shared" si="3"/>
        <v>44369</v>
      </c>
      <c r="U16">
        <f t="shared" si="3"/>
        <v>347857</v>
      </c>
      <c r="V16">
        <f t="shared" si="3"/>
        <v>0</v>
      </c>
      <c r="W16">
        <f t="shared" si="3"/>
        <v>48513</v>
      </c>
      <c r="X16">
        <f t="shared" si="3"/>
        <v>26113</v>
      </c>
      <c r="Y16">
        <f t="shared" si="3"/>
        <v>8051</v>
      </c>
      <c r="Z16">
        <f t="shared" si="3"/>
        <v>19106</v>
      </c>
      <c r="AA16">
        <f t="shared" si="3"/>
        <v>3410</v>
      </c>
    </row>
    <row r="17" spans="1:27" ht="12.75">
      <c r="A17" t="s">
        <v>24</v>
      </c>
      <c r="B17">
        <v>147444</v>
      </c>
      <c r="C17">
        <v>100603</v>
      </c>
      <c r="G17">
        <v>147444</v>
      </c>
      <c r="H17">
        <f t="shared" si="0"/>
        <v>25262</v>
      </c>
      <c r="I17">
        <f t="shared" si="3"/>
        <v>32117</v>
      </c>
      <c r="J17">
        <f t="shared" si="3"/>
        <v>51192</v>
      </c>
      <c r="K17">
        <f t="shared" si="3"/>
        <v>20542</v>
      </c>
      <c r="L17">
        <f t="shared" si="3"/>
        <v>436250</v>
      </c>
      <c r="M17">
        <f t="shared" si="3"/>
        <v>29384</v>
      </c>
      <c r="N17">
        <f t="shared" si="3"/>
        <v>11224</v>
      </c>
      <c r="O17">
        <f t="shared" si="3"/>
        <v>13176</v>
      </c>
      <c r="P17">
        <f t="shared" si="3"/>
        <v>3097</v>
      </c>
      <c r="Q17">
        <f t="shared" si="3"/>
        <v>58805</v>
      </c>
      <c r="R17">
        <f t="shared" si="3"/>
        <v>48752</v>
      </c>
      <c r="S17">
        <f t="shared" si="3"/>
        <v>47604</v>
      </c>
      <c r="T17">
        <f t="shared" si="3"/>
        <v>92882</v>
      </c>
      <c r="U17">
        <f t="shared" si="3"/>
        <v>299344</v>
      </c>
      <c r="V17">
        <f t="shared" si="3"/>
        <v>48513</v>
      </c>
      <c r="W17">
        <f t="shared" si="3"/>
        <v>0</v>
      </c>
      <c r="X17">
        <f t="shared" si="3"/>
        <v>74626</v>
      </c>
      <c r="Y17">
        <f t="shared" si="3"/>
        <v>56564</v>
      </c>
      <c r="Z17">
        <f t="shared" si="3"/>
        <v>29407</v>
      </c>
      <c r="AA17">
        <f t="shared" si="3"/>
        <v>51923</v>
      </c>
    </row>
    <row r="18" spans="1:27" ht="12.75">
      <c r="A18" t="s">
        <v>25</v>
      </c>
      <c r="B18">
        <v>72818</v>
      </c>
      <c r="C18">
        <v>53468</v>
      </c>
      <c r="G18">
        <v>72818</v>
      </c>
      <c r="H18">
        <f t="shared" si="0"/>
        <v>99888</v>
      </c>
      <c r="I18">
        <f t="shared" si="3"/>
        <v>42509</v>
      </c>
      <c r="J18">
        <f t="shared" si="3"/>
        <v>23434</v>
      </c>
      <c r="K18">
        <f t="shared" si="3"/>
        <v>95168</v>
      </c>
      <c r="L18">
        <f t="shared" si="3"/>
        <v>510876</v>
      </c>
      <c r="M18">
        <f t="shared" si="3"/>
        <v>45242</v>
      </c>
      <c r="N18">
        <f t="shared" si="3"/>
        <v>63402</v>
      </c>
      <c r="O18">
        <f t="shared" si="3"/>
        <v>87802</v>
      </c>
      <c r="P18">
        <f t="shared" si="3"/>
        <v>71529</v>
      </c>
      <c r="Q18">
        <f t="shared" si="3"/>
        <v>15821</v>
      </c>
      <c r="R18">
        <f t="shared" si="3"/>
        <v>25874</v>
      </c>
      <c r="S18">
        <f t="shared" si="3"/>
        <v>27022</v>
      </c>
      <c r="T18">
        <f t="shared" si="3"/>
        <v>18256</v>
      </c>
      <c r="U18">
        <f t="shared" si="3"/>
        <v>373970</v>
      </c>
      <c r="V18">
        <f t="shared" si="3"/>
        <v>26113</v>
      </c>
      <c r="W18">
        <f t="shared" si="3"/>
        <v>74626</v>
      </c>
      <c r="X18">
        <f t="shared" si="3"/>
        <v>0</v>
      </c>
      <c r="Y18">
        <f t="shared" si="3"/>
        <v>18062</v>
      </c>
      <c r="Z18">
        <f t="shared" si="3"/>
        <v>45219</v>
      </c>
      <c r="AA18">
        <f t="shared" si="3"/>
        <v>22703</v>
      </c>
    </row>
    <row r="19" spans="1:27" ht="12.75">
      <c r="A19" t="s">
        <v>26</v>
      </c>
      <c r="B19">
        <v>90880</v>
      </c>
      <c r="C19">
        <v>60116</v>
      </c>
      <c r="G19">
        <v>90880</v>
      </c>
      <c r="H19">
        <f t="shared" si="0"/>
        <v>81826</v>
      </c>
      <c r="I19">
        <f t="shared" si="3"/>
        <v>24447</v>
      </c>
      <c r="J19">
        <f t="shared" si="3"/>
        <v>5372</v>
      </c>
      <c r="K19">
        <f t="shared" si="3"/>
        <v>77106</v>
      </c>
      <c r="L19">
        <f t="shared" si="3"/>
        <v>492814</v>
      </c>
      <c r="M19">
        <f t="shared" si="3"/>
        <v>27180</v>
      </c>
      <c r="N19">
        <f t="shared" si="3"/>
        <v>45340</v>
      </c>
      <c r="O19">
        <f t="shared" si="3"/>
        <v>69740</v>
      </c>
      <c r="P19">
        <f t="shared" si="3"/>
        <v>53467</v>
      </c>
      <c r="Q19">
        <f t="shared" si="3"/>
        <v>2241</v>
      </c>
      <c r="R19">
        <f t="shared" si="3"/>
        <v>7812</v>
      </c>
      <c r="S19">
        <f t="shared" si="3"/>
        <v>8960</v>
      </c>
      <c r="T19">
        <f t="shared" si="3"/>
        <v>36318</v>
      </c>
      <c r="U19">
        <f t="shared" si="3"/>
        <v>355908</v>
      </c>
      <c r="V19">
        <f t="shared" si="3"/>
        <v>8051</v>
      </c>
      <c r="W19">
        <f t="shared" si="3"/>
        <v>56564</v>
      </c>
      <c r="X19">
        <f t="shared" si="3"/>
        <v>18062</v>
      </c>
      <c r="Y19">
        <f t="shared" si="3"/>
        <v>0</v>
      </c>
      <c r="Z19">
        <f t="shared" si="3"/>
        <v>27157</v>
      </c>
      <c r="AA19">
        <f t="shared" si="3"/>
        <v>4641</v>
      </c>
    </row>
    <row r="20" spans="1:27" ht="12.75">
      <c r="A20" t="s">
        <v>27</v>
      </c>
      <c r="B20">
        <v>118037</v>
      </c>
      <c r="C20">
        <v>89379</v>
      </c>
      <c r="G20">
        <v>118037</v>
      </c>
      <c r="H20">
        <f t="shared" si="0"/>
        <v>54669</v>
      </c>
      <c r="I20">
        <f t="shared" si="3"/>
        <v>2710</v>
      </c>
      <c r="J20">
        <f t="shared" si="3"/>
        <v>21785</v>
      </c>
      <c r="K20">
        <f t="shared" si="3"/>
        <v>49949</v>
      </c>
      <c r="L20">
        <f t="shared" si="3"/>
        <v>465657</v>
      </c>
      <c r="M20">
        <f t="shared" si="3"/>
        <v>23</v>
      </c>
      <c r="N20">
        <f t="shared" si="3"/>
        <v>18183</v>
      </c>
      <c r="O20">
        <f t="shared" si="3"/>
        <v>42583</v>
      </c>
      <c r="P20">
        <f t="shared" si="3"/>
        <v>26310</v>
      </c>
      <c r="Q20">
        <f t="shared" si="3"/>
        <v>29398</v>
      </c>
      <c r="R20">
        <f t="shared" si="3"/>
        <v>19345</v>
      </c>
      <c r="S20">
        <f t="shared" si="3"/>
        <v>18197</v>
      </c>
      <c r="T20">
        <f t="shared" si="3"/>
        <v>63475</v>
      </c>
      <c r="U20">
        <f t="shared" si="3"/>
        <v>328751</v>
      </c>
      <c r="V20">
        <f t="shared" si="3"/>
        <v>19106</v>
      </c>
      <c r="W20">
        <f t="shared" si="3"/>
        <v>29407</v>
      </c>
      <c r="X20">
        <f t="shared" si="3"/>
        <v>45219</v>
      </c>
      <c r="Y20">
        <f t="shared" si="3"/>
        <v>27157</v>
      </c>
      <c r="Z20">
        <f t="shared" si="3"/>
        <v>0</v>
      </c>
      <c r="AA20">
        <f t="shared" si="3"/>
        <v>22516</v>
      </c>
    </row>
    <row r="21" spans="1:27" ht="12.75">
      <c r="A21" t="s">
        <v>28</v>
      </c>
      <c r="B21">
        <v>95521</v>
      </c>
      <c r="C21">
        <v>71321</v>
      </c>
      <c r="G21">
        <v>95521</v>
      </c>
      <c r="H21">
        <f t="shared" si="0"/>
        <v>77185</v>
      </c>
      <c r="I21">
        <f t="shared" si="3"/>
        <v>19806</v>
      </c>
      <c r="J21">
        <f t="shared" si="3"/>
        <v>731</v>
      </c>
      <c r="K21">
        <f t="shared" si="3"/>
        <v>72465</v>
      </c>
      <c r="L21">
        <f t="shared" si="3"/>
        <v>488173</v>
      </c>
      <c r="M21">
        <f t="shared" si="3"/>
        <v>22539</v>
      </c>
      <c r="N21">
        <f t="shared" si="3"/>
        <v>40699</v>
      </c>
      <c r="O21">
        <f t="shared" si="3"/>
        <v>65099</v>
      </c>
      <c r="P21">
        <f t="shared" si="3"/>
        <v>48826</v>
      </c>
      <c r="Q21">
        <f t="shared" si="3"/>
        <v>6882</v>
      </c>
      <c r="R21">
        <f t="shared" si="3"/>
        <v>3171</v>
      </c>
      <c r="S21">
        <f t="shared" si="3"/>
        <v>4319</v>
      </c>
      <c r="T21">
        <f t="shared" si="3"/>
        <v>40959</v>
      </c>
      <c r="U21">
        <f t="shared" si="3"/>
        <v>351267</v>
      </c>
      <c r="V21">
        <f t="shared" si="3"/>
        <v>3410</v>
      </c>
      <c r="W21">
        <f t="shared" si="3"/>
        <v>51923</v>
      </c>
      <c r="X21">
        <f t="shared" si="3"/>
        <v>22703</v>
      </c>
      <c r="Y21">
        <f t="shared" si="3"/>
        <v>4641</v>
      </c>
      <c r="Z21">
        <f t="shared" si="3"/>
        <v>22516</v>
      </c>
      <c r="AA21">
        <f t="shared" si="3"/>
        <v>0</v>
      </c>
    </row>
    <row r="23" spans="6:7" ht="12.75">
      <c r="F23" t="s">
        <v>31</v>
      </c>
      <c r="G23">
        <f>SUM(H2:AA21)</f>
        <v>40829196</v>
      </c>
    </row>
    <row r="24" spans="6:7" ht="12.75">
      <c r="F24" t="s">
        <v>32</v>
      </c>
      <c r="G24">
        <f>AVERAGE(G2:G21)</f>
        <v>155368.2</v>
      </c>
    </row>
    <row r="25" spans="6:7" ht="12.75">
      <c r="F25" s="4" t="s">
        <v>33</v>
      </c>
      <c r="G25" s="5">
        <f>+G23/2/20^2/G24</f>
        <v>0.32848739317312037</v>
      </c>
    </row>
    <row r="28" spans="8:27" ht="12.75">
      <c r="H28">
        <v>114009</v>
      </c>
      <c r="I28">
        <v>94931</v>
      </c>
      <c r="J28">
        <v>76854</v>
      </c>
      <c r="K28">
        <v>139337</v>
      </c>
      <c r="L28">
        <v>648683</v>
      </c>
      <c r="M28">
        <v>110505</v>
      </c>
      <c r="N28">
        <v>107711</v>
      </c>
      <c r="O28">
        <v>121311</v>
      </c>
      <c r="P28">
        <v>121357</v>
      </c>
      <c r="Q28">
        <v>70952</v>
      </c>
      <c r="R28">
        <v>80269</v>
      </c>
      <c r="S28">
        <v>78256</v>
      </c>
      <c r="T28">
        <v>42017</v>
      </c>
      <c r="U28">
        <v>305353</v>
      </c>
      <c r="V28">
        <v>66924</v>
      </c>
      <c r="W28">
        <v>100603</v>
      </c>
      <c r="X28">
        <v>53468</v>
      </c>
      <c r="Y28">
        <v>60116</v>
      </c>
      <c r="Z28">
        <v>89379</v>
      </c>
      <c r="AA28">
        <v>71321</v>
      </c>
    </row>
    <row r="29" spans="7:27" ht="12.75">
      <c r="G29">
        <v>114009</v>
      </c>
      <c r="H29">
        <f aca="true" t="shared" si="4" ref="H29:H48">+ABS(H$28-$G29)</f>
        <v>0</v>
      </c>
      <c r="I29">
        <f aca="true" t="shared" si="5" ref="I29:AA42">+ABS(I$28-$G29)</f>
        <v>19078</v>
      </c>
      <c r="J29">
        <f t="shared" si="5"/>
        <v>37155</v>
      </c>
      <c r="K29">
        <f t="shared" si="5"/>
        <v>25328</v>
      </c>
      <c r="L29">
        <f t="shared" si="5"/>
        <v>534674</v>
      </c>
      <c r="M29">
        <f t="shared" si="5"/>
        <v>3504</v>
      </c>
      <c r="N29">
        <f t="shared" si="5"/>
        <v>6298</v>
      </c>
      <c r="O29">
        <f t="shared" si="5"/>
        <v>7302</v>
      </c>
      <c r="P29">
        <f t="shared" si="5"/>
        <v>7348</v>
      </c>
      <c r="Q29">
        <f t="shared" si="5"/>
        <v>43057</v>
      </c>
      <c r="R29">
        <f t="shared" si="5"/>
        <v>33740</v>
      </c>
      <c r="S29">
        <f t="shared" si="5"/>
        <v>35753</v>
      </c>
      <c r="T29">
        <f t="shared" si="5"/>
        <v>71992</v>
      </c>
      <c r="U29">
        <f t="shared" si="5"/>
        <v>191344</v>
      </c>
      <c r="V29">
        <f t="shared" si="5"/>
        <v>47085</v>
      </c>
      <c r="W29">
        <f t="shared" si="5"/>
        <v>13406</v>
      </c>
      <c r="X29">
        <f t="shared" si="5"/>
        <v>60541</v>
      </c>
      <c r="Y29">
        <f t="shared" si="5"/>
        <v>53893</v>
      </c>
      <c r="Z29">
        <f t="shared" si="5"/>
        <v>24630</v>
      </c>
      <c r="AA29">
        <f t="shared" si="5"/>
        <v>42688</v>
      </c>
    </row>
    <row r="30" spans="7:27" ht="12.75">
      <c r="G30">
        <v>94931</v>
      </c>
      <c r="H30">
        <f t="shared" si="4"/>
        <v>19078</v>
      </c>
      <c r="I30">
        <f t="shared" si="5"/>
        <v>0</v>
      </c>
      <c r="J30">
        <f t="shared" si="5"/>
        <v>18077</v>
      </c>
      <c r="K30">
        <f t="shared" si="5"/>
        <v>44406</v>
      </c>
      <c r="L30">
        <f t="shared" si="5"/>
        <v>553752</v>
      </c>
      <c r="M30">
        <f t="shared" si="5"/>
        <v>15574</v>
      </c>
      <c r="N30">
        <f t="shared" si="5"/>
        <v>12780</v>
      </c>
      <c r="O30">
        <f t="shared" si="5"/>
        <v>26380</v>
      </c>
      <c r="P30">
        <f t="shared" si="5"/>
        <v>26426</v>
      </c>
      <c r="Q30">
        <f t="shared" si="5"/>
        <v>23979</v>
      </c>
      <c r="R30">
        <f t="shared" si="5"/>
        <v>14662</v>
      </c>
      <c r="S30">
        <f t="shared" si="5"/>
        <v>16675</v>
      </c>
      <c r="T30">
        <f t="shared" si="5"/>
        <v>52914</v>
      </c>
      <c r="U30">
        <f t="shared" si="5"/>
        <v>210422</v>
      </c>
      <c r="V30">
        <f t="shared" si="5"/>
        <v>28007</v>
      </c>
      <c r="W30">
        <f t="shared" si="5"/>
        <v>5672</v>
      </c>
      <c r="X30">
        <f t="shared" si="5"/>
        <v>41463</v>
      </c>
      <c r="Y30">
        <f t="shared" si="5"/>
        <v>34815</v>
      </c>
      <c r="Z30">
        <f t="shared" si="5"/>
        <v>5552</v>
      </c>
      <c r="AA30">
        <f t="shared" si="5"/>
        <v>23610</v>
      </c>
    </row>
    <row r="31" spans="7:27" ht="12.75">
      <c r="G31">
        <v>76854</v>
      </c>
      <c r="H31">
        <f t="shared" si="4"/>
        <v>37155</v>
      </c>
      <c r="I31">
        <f t="shared" si="5"/>
        <v>18077</v>
      </c>
      <c r="J31">
        <f t="shared" si="5"/>
        <v>0</v>
      </c>
      <c r="K31">
        <f t="shared" si="5"/>
        <v>62483</v>
      </c>
      <c r="L31">
        <f t="shared" si="5"/>
        <v>571829</v>
      </c>
      <c r="M31">
        <f t="shared" si="5"/>
        <v>33651</v>
      </c>
      <c r="N31">
        <f t="shared" si="5"/>
        <v>30857</v>
      </c>
      <c r="O31">
        <f t="shared" si="5"/>
        <v>44457</v>
      </c>
      <c r="P31">
        <f t="shared" si="5"/>
        <v>44503</v>
      </c>
      <c r="Q31">
        <f t="shared" si="5"/>
        <v>5902</v>
      </c>
      <c r="R31">
        <f t="shared" si="5"/>
        <v>3415</v>
      </c>
      <c r="S31">
        <f t="shared" si="5"/>
        <v>1402</v>
      </c>
      <c r="T31">
        <f t="shared" si="5"/>
        <v>34837</v>
      </c>
      <c r="U31">
        <f t="shared" si="5"/>
        <v>228499</v>
      </c>
      <c r="V31">
        <f t="shared" si="5"/>
        <v>9930</v>
      </c>
      <c r="W31">
        <f t="shared" si="5"/>
        <v>23749</v>
      </c>
      <c r="X31">
        <f t="shared" si="5"/>
        <v>23386</v>
      </c>
      <c r="Y31">
        <f t="shared" si="5"/>
        <v>16738</v>
      </c>
      <c r="Z31">
        <f t="shared" si="5"/>
        <v>12525</v>
      </c>
      <c r="AA31">
        <f t="shared" si="5"/>
        <v>5533</v>
      </c>
    </row>
    <row r="32" spans="7:27" ht="12.75">
      <c r="G32">
        <v>139337</v>
      </c>
      <c r="H32">
        <f t="shared" si="4"/>
        <v>25328</v>
      </c>
      <c r="I32">
        <f t="shared" si="5"/>
        <v>44406</v>
      </c>
      <c r="J32">
        <f t="shared" si="5"/>
        <v>62483</v>
      </c>
      <c r="K32">
        <f t="shared" si="5"/>
        <v>0</v>
      </c>
      <c r="L32">
        <f t="shared" si="5"/>
        <v>509346</v>
      </c>
      <c r="M32">
        <f t="shared" si="5"/>
        <v>28832</v>
      </c>
      <c r="N32">
        <f t="shared" si="5"/>
        <v>31626</v>
      </c>
      <c r="O32">
        <f t="shared" si="5"/>
        <v>18026</v>
      </c>
      <c r="P32">
        <f t="shared" si="5"/>
        <v>17980</v>
      </c>
      <c r="Q32">
        <f t="shared" si="5"/>
        <v>68385</v>
      </c>
      <c r="R32">
        <f t="shared" si="5"/>
        <v>59068</v>
      </c>
      <c r="S32">
        <f t="shared" si="5"/>
        <v>61081</v>
      </c>
      <c r="T32">
        <f t="shared" si="5"/>
        <v>97320</v>
      </c>
      <c r="U32">
        <f t="shared" si="5"/>
        <v>166016</v>
      </c>
      <c r="V32">
        <f t="shared" si="5"/>
        <v>72413</v>
      </c>
      <c r="W32">
        <f t="shared" si="5"/>
        <v>38734</v>
      </c>
      <c r="X32">
        <f t="shared" si="5"/>
        <v>85869</v>
      </c>
      <c r="Y32">
        <f t="shared" si="5"/>
        <v>79221</v>
      </c>
      <c r="Z32">
        <f t="shared" si="5"/>
        <v>49958</v>
      </c>
      <c r="AA32">
        <f t="shared" si="5"/>
        <v>68016</v>
      </c>
    </row>
    <row r="33" spans="7:27" ht="12.75">
      <c r="G33">
        <v>648683</v>
      </c>
      <c r="H33">
        <f t="shared" si="4"/>
        <v>534674</v>
      </c>
      <c r="I33">
        <f t="shared" si="5"/>
        <v>553752</v>
      </c>
      <c r="J33">
        <f t="shared" si="5"/>
        <v>571829</v>
      </c>
      <c r="K33">
        <f t="shared" si="5"/>
        <v>509346</v>
      </c>
      <c r="L33">
        <f t="shared" si="5"/>
        <v>0</v>
      </c>
      <c r="M33">
        <f t="shared" si="5"/>
        <v>538178</v>
      </c>
      <c r="N33">
        <f t="shared" si="5"/>
        <v>540972</v>
      </c>
      <c r="O33">
        <f t="shared" si="5"/>
        <v>527372</v>
      </c>
      <c r="P33">
        <f t="shared" si="5"/>
        <v>527326</v>
      </c>
      <c r="Q33">
        <f t="shared" si="5"/>
        <v>577731</v>
      </c>
      <c r="R33">
        <f t="shared" si="5"/>
        <v>568414</v>
      </c>
      <c r="S33">
        <f t="shared" si="5"/>
        <v>570427</v>
      </c>
      <c r="T33">
        <f t="shared" si="5"/>
        <v>606666</v>
      </c>
      <c r="U33">
        <f t="shared" si="5"/>
        <v>343330</v>
      </c>
      <c r="V33">
        <f t="shared" si="5"/>
        <v>581759</v>
      </c>
      <c r="W33">
        <f t="shared" si="5"/>
        <v>548080</v>
      </c>
      <c r="X33">
        <f t="shared" si="5"/>
        <v>595215</v>
      </c>
      <c r="Y33">
        <f t="shared" si="5"/>
        <v>588567</v>
      </c>
      <c r="Z33">
        <f t="shared" si="5"/>
        <v>559304</v>
      </c>
      <c r="AA33">
        <f t="shared" si="5"/>
        <v>577362</v>
      </c>
    </row>
    <row r="34" spans="7:27" ht="12.75">
      <c r="G34">
        <v>110505</v>
      </c>
      <c r="H34">
        <f t="shared" si="4"/>
        <v>3504</v>
      </c>
      <c r="I34">
        <f t="shared" si="5"/>
        <v>15574</v>
      </c>
      <c r="J34">
        <f t="shared" si="5"/>
        <v>33651</v>
      </c>
      <c r="K34">
        <f t="shared" si="5"/>
        <v>28832</v>
      </c>
      <c r="L34">
        <f t="shared" si="5"/>
        <v>538178</v>
      </c>
      <c r="M34">
        <f t="shared" si="5"/>
        <v>0</v>
      </c>
      <c r="N34">
        <f t="shared" si="5"/>
        <v>2794</v>
      </c>
      <c r="O34">
        <f t="shared" si="5"/>
        <v>10806</v>
      </c>
      <c r="P34">
        <f t="shared" si="5"/>
        <v>10852</v>
      </c>
      <c r="Q34">
        <f t="shared" si="5"/>
        <v>39553</v>
      </c>
      <c r="R34">
        <f t="shared" si="5"/>
        <v>30236</v>
      </c>
      <c r="S34">
        <f t="shared" si="5"/>
        <v>32249</v>
      </c>
      <c r="T34">
        <f t="shared" si="5"/>
        <v>68488</v>
      </c>
      <c r="U34">
        <f t="shared" si="5"/>
        <v>194848</v>
      </c>
      <c r="V34">
        <f t="shared" si="5"/>
        <v>43581</v>
      </c>
      <c r="W34">
        <f t="shared" si="5"/>
        <v>9902</v>
      </c>
      <c r="X34">
        <f t="shared" si="5"/>
        <v>57037</v>
      </c>
      <c r="Y34">
        <f t="shared" si="5"/>
        <v>50389</v>
      </c>
      <c r="Z34">
        <f t="shared" si="5"/>
        <v>21126</v>
      </c>
      <c r="AA34">
        <f t="shared" si="5"/>
        <v>39184</v>
      </c>
    </row>
    <row r="35" spans="7:27" ht="12.75">
      <c r="G35">
        <v>107711</v>
      </c>
      <c r="H35">
        <f t="shared" si="4"/>
        <v>6298</v>
      </c>
      <c r="I35">
        <f t="shared" si="5"/>
        <v>12780</v>
      </c>
      <c r="J35">
        <f t="shared" si="5"/>
        <v>30857</v>
      </c>
      <c r="K35">
        <f t="shared" si="5"/>
        <v>31626</v>
      </c>
      <c r="L35">
        <f t="shared" si="5"/>
        <v>540972</v>
      </c>
      <c r="M35">
        <f t="shared" si="5"/>
        <v>2794</v>
      </c>
      <c r="N35">
        <f t="shared" si="5"/>
        <v>0</v>
      </c>
      <c r="O35">
        <f t="shared" si="5"/>
        <v>13600</v>
      </c>
      <c r="P35">
        <f t="shared" si="5"/>
        <v>13646</v>
      </c>
      <c r="Q35">
        <f t="shared" si="5"/>
        <v>36759</v>
      </c>
      <c r="R35">
        <f t="shared" si="5"/>
        <v>27442</v>
      </c>
      <c r="S35">
        <f t="shared" si="5"/>
        <v>29455</v>
      </c>
      <c r="T35">
        <f t="shared" si="5"/>
        <v>65694</v>
      </c>
      <c r="U35">
        <f t="shared" si="5"/>
        <v>197642</v>
      </c>
      <c r="V35">
        <f t="shared" si="5"/>
        <v>40787</v>
      </c>
      <c r="W35">
        <f t="shared" si="5"/>
        <v>7108</v>
      </c>
      <c r="X35">
        <f t="shared" si="5"/>
        <v>54243</v>
      </c>
      <c r="Y35">
        <f t="shared" si="5"/>
        <v>47595</v>
      </c>
      <c r="Z35">
        <f t="shared" si="5"/>
        <v>18332</v>
      </c>
      <c r="AA35">
        <f t="shared" si="5"/>
        <v>36390</v>
      </c>
    </row>
    <row r="36" spans="7:27" ht="12.75">
      <c r="G36">
        <v>121311</v>
      </c>
      <c r="H36">
        <f t="shared" si="4"/>
        <v>7302</v>
      </c>
      <c r="I36">
        <f t="shared" si="5"/>
        <v>26380</v>
      </c>
      <c r="J36">
        <f t="shared" si="5"/>
        <v>44457</v>
      </c>
      <c r="K36">
        <f t="shared" si="5"/>
        <v>18026</v>
      </c>
      <c r="L36">
        <f t="shared" si="5"/>
        <v>527372</v>
      </c>
      <c r="M36">
        <f t="shared" si="5"/>
        <v>10806</v>
      </c>
      <c r="N36">
        <f t="shared" si="5"/>
        <v>13600</v>
      </c>
      <c r="O36">
        <f t="shared" si="5"/>
        <v>0</v>
      </c>
      <c r="P36">
        <f t="shared" si="5"/>
        <v>46</v>
      </c>
      <c r="Q36">
        <f t="shared" si="5"/>
        <v>50359</v>
      </c>
      <c r="R36">
        <f t="shared" si="5"/>
        <v>41042</v>
      </c>
      <c r="S36">
        <f t="shared" si="5"/>
        <v>43055</v>
      </c>
      <c r="T36">
        <f t="shared" si="5"/>
        <v>79294</v>
      </c>
      <c r="U36">
        <f t="shared" si="5"/>
        <v>184042</v>
      </c>
      <c r="V36">
        <f t="shared" si="5"/>
        <v>54387</v>
      </c>
      <c r="W36">
        <f t="shared" si="5"/>
        <v>20708</v>
      </c>
      <c r="X36">
        <f t="shared" si="5"/>
        <v>67843</v>
      </c>
      <c r="Y36">
        <f t="shared" si="5"/>
        <v>61195</v>
      </c>
      <c r="Z36">
        <f t="shared" si="5"/>
        <v>31932</v>
      </c>
      <c r="AA36">
        <f t="shared" si="5"/>
        <v>49990</v>
      </c>
    </row>
    <row r="37" spans="7:27" ht="12.75">
      <c r="G37">
        <v>121357</v>
      </c>
      <c r="H37">
        <f t="shared" si="4"/>
        <v>7348</v>
      </c>
      <c r="I37">
        <f t="shared" si="5"/>
        <v>26426</v>
      </c>
      <c r="J37">
        <f t="shared" si="5"/>
        <v>44503</v>
      </c>
      <c r="K37">
        <f t="shared" si="5"/>
        <v>17980</v>
      </c>
      <c r="L37">
        <f t="shared" si="5"/>
        <v>527326</v>
      </c>
      <c r="M37">
        <f t="shared" si="5"/>
        <v>10852</v>
      </c>
      <c r="N37">
        <f t="shared" si="5"/>
        <v>13646</v>
      </c>
      <c r="O37">
        <f t="shared" si="5"/>
        <v>46</v>
      </c>
      <c r="P37">
        <f t="shared" si="5"/>
        <v>0</v>
      </c>
      <c r="Q37">
        <f t="shared" si="5"/>
        <v>50405</v>
      </c>
      <c r="R37">
        <f t="shared" si="5"/>
        <v>41088</v>
      </c>
      <c r="S37">
        <f t="shared" si="5"/>
        <v>43101</v>
      </c>
      <c r="T37">
        <f t="shared" si="5"/>
        <v>79340</v>
      </c>
      <c r="U37">
        <f t="shared" si="5"/>
        <v>183996</v>
      </c>
      <c r="V37">
        <f t="shared" si="5"/>
        <v>54433</v>
      </c>
      <c r="W37">
        <f t="shared" si="5"/>
        <v>20754</v>
      </c>
      <c r="X37">
        <f t="shared" si="5"/>
        <v>67889</v>
      </c>
      <c r="Y37">
        <f t="shared" si="5"/>
        <v>61241</v>
      </c>
      <c r="Z37">
        <f t="shared" si="5"/>
        <v>31978</v>
      </c>
      <c r="AA37">
        <f t="shared" si="5"/>
        <v>50036</v>
      </c>
    </row>
    <row r="38" spans="7:27" ht="12.75">
      <c r="G38">
        <v>70952</v>
      </c>
      <c r="H38">
        <f t="shared" si="4"/>
        <v>43057</v>
      </c>
      <c r="I38">
        <f t="shared" si="5"/>
        <v>23979</v>
      </c>
      <c r="J38">
        <f t="shared" si="5"/>
        <v>5902</v>
      </c>
      <c r="K38">
        <f t="shared" si="5"/>
        <v>68385</v>
      </c>
      <c r="L38">
        <f t="shared" si="5"/>
        <v>577731</v>
      </c>
      <c r="M38">
        <f t="shared" si="5"/>
        <v>39553</v>
      </c>
      <c r="N38">
        <f t="shared" si="5"/>
        <v>36759</v>
      </c>
      <c r="O38">
        <f t="shared" si="5"/>
        <v>50359</v>
      </c>
      <c r="P38">
        <f t="shared" si="5"/>
        <v>50405</v>
      </c>
      <c r="Q38">
        <f t="shared" si="5"/>
        <v>0</v>
      </c>
      <c r="R38">
        <f t="shared" si="5"/>
        <v>9317</v>
      </c>
      <c r="S38">
        <f t="shared" si="5"/>
        <v>7304</v>
      </c>
      <c r="T38">
        <f t="shared" si="5"/>
        <v>28935</v>
      </c>
      <c r="U38">
        <f t="shared" si="5"/>
        <v>234401</v>
      </c>
      <c r="V38">
        <f t="shared" si="5"/>
        <v>4028</v>
      </c>
      <c r="W38">
        <f t="shared" si="5"/>
        <v>29651</v>
      </c>
      <c r="X38">
        <f t="shared" si="5"/>
        <v>17484</v>
      </c>
      <c r="Y38">
        <f t="shared" si="5"/>
        <v>10836</v>
      </c>
      <c r="Z38">
        <f t="shared" si="5"/>
        <v>18427</v>
      </c>
      <c r="AA38">
        <f t="shared" si="5"/>
        <v>369</v>
      </c>
    </row>
    <row r="39" spans="7:27" ht="12.75">
      <c r="G39">
        <v>80269</v>
      </c>
      <c r="H39">
        <f t="shared" si="4"/>
        <v>33740</v>
      </c>
      <c r="I39">
        <f t="shared" si="5"/>
        <v>14662</v>
      </c>
      <c r="J39">
        <f t="shared" si="5"/>
        <v>3415</v>
      </c>
      <c r="K39">
        <f t="shared" si="5"/>
        <v>59068</v>
      </c>
      <c r="L39">
        <f t="shared" si="5"/>
        <v>568414</v>
      </c>
      <c r="M39">
        <f t="shared" si="5"/>
        <v>30236</v>
      </c>
      <c r="N39">
        <f t="shared" si="5"/>
        <v>27442</v>
      </c>
      <c r="O39">
        <f t="shared" si="5"/>
        <v>41042</v>
      </c>
      <c r="P39">
        <f t="shared" si="5"/>
        <v>41088</v>
      </c>
      <c r="Q39">
        <f t="shared" si="5"/>
        <v>9317</v>
      </c>
      <c r="R39">
        <f t="shared" si="5"/>
        <v>0</v>
      </c>
      <c r="S39">
        <f t="shared" si="5"/>
        <v>2013</v>
      </c>
      <c r="T39">
        <f t="shared" si="5"/>
        <v>38252</v>
      </c>
      <c r="U39">
        <f t="shared" si="5"/>
        <v>225084</v>
      </c>
      <c r="V39">
        <f t="shared" si="5"/>
        <v>13345</v>
      </c>
      <c r="W39">
        <f t="shared" si="5"/>
        <v>20334</v>
      </c>
      <c r="X39">
        <f t="shared" si="5"/>
        <v>26801</v>
      </c>
      <c r="Y39">
        <f t="shared" si="5"/>
        <v>20153</v>
      </c>
      <c r="Z39">
        <f t="shared" si="5"/>
        <v>9110</v>
      </c>
      <c r="AA39">
        <f t="shared" si="5"/>
        <v>8948</v>
      </c>
    </row>
    <row r="40" spans="7:27" ht="12.75">
      <c r="G40">
        <v>78256</v>
      </c>
      <c r="H40">
        <f t="shared" si="4"/>
        <v>35753</v>
      </c>
      <c r="I40">
        <f t="shared" si="5"/>
        <v>16675</v>
      </c>
      <c r="J40">
        <f t="shared" si="5"/>
        <v>1402</v>
      </c>
      <c r="K40">
        <f t="shared" si="5"/>
        <v>61081</v>
      </c>
      <c r="L40">
        <f t="shared" si="5"/>
        <v>570427</v>
      </c>
      <c r="M40">
        <f t="shared" si="5"/>
        <v>32249</v>
      </c>
      <c r="N40">
        <f t="shared" si="5"/>
        <v>29455</v>
      </c>
      <c r="O40">
        <f t="shared" si="5"/>
        <v>43055</v>
      </c>
      <c r="P40">
        <f t="shared" si="5"/>
        <v>43101</v>
      </c>
      <c r="Q40">
        <f t="shared" si="5"/>
        <v>7304</v>
      </c>
      <c r="R40">
        <f t="shared" si="5"/>
        <v>2013</v>
      </c>
      <c r="S40">
        <f t="shared" si="5"/>
        <v>0</v>
      </c>
      <c r="T40">
        <f t="shared" si="5"/>
        <v>36239</v>
      </c>
      <c r="U40">
        <f t="shared" si="5"/>
        <v>227097</v>
      </c>
      <c r="V40">
        <f t="shared" si="5"/>
        <v>11332</v>
      </c>
      <c r="W40">
        <f t="shared" si="5"/>
        <v>22347</v>
      </c>
      <c r="X40">
        <f t="shared" si="5"/>
        <v>24788</v>
      </c>
      <c r="Y40">
        <f t="shared" si="5"/>
        <v>18140</v>
      </c>
      <c r="Z40">
        <f t="shared" si="5"/>
        <v>11123</v>
      </c>
      <c r="AA40">
        <f t="shared" si="5"/>
        <v>6935</v>
      </c>
    </row>
    <row r="41" spans="7:27" ht="12.75">
      <c r="G41">
        <v>42017</v>
      </c>
      <c r="H41">
        <f t="shared" si="4"/>
        <v>71992</v>
      </c>
      <c r="I41">
        <f t="shared" si="5"/>
        <v>52914</v>
      </c>
      <c r="J41">
        <f t="shared" si="5"/>
        <v>34837</v>
      </c>
      <c r="K41">
        <f t="shared" si="5"/>
        <v>97320</v>
      </c>
      <c r="L41">
        <f t="shared" si="5"/>
        <v>606666</v>
      </c>
      <c r="M41">
        <f t="shared" si="5"/>
        <v>68488</v>
      </c>
      <c r="N41">
        <f t="shared" si="5"/>
        <v>65694</v>
      </c>
      <c r="O41">
        <f t="shared" si="5"/>
        <v>79294</v>
      </c>
      <c r="P41">
        <f t="shared" si="5"/>
        <v>79340</v>
      </c>
      <c r="Q41">
        <f t="shared" si="5"/>
        <v>28935</v>
      </c>
      <c r="R41">
        <f t="shared" si="5"/>
        <v>38252</v>
      </c>
      <c r="S41">
        <f t="shared" si="5"/>
        <v>36239</v>
      </c>
      <c r="T41">
        <f t="shared" si="5"/>
        <v>0</v>
      </c>
      <c r="U41">
        <f t="shared" si="5"/>
        <v>263336</v>
      </c>
      <c r="V41">
        <f t="shared" si="5"/>
        <v>24907</v>
      </c>
      <c r="W41">
        <f t="shared" si="5"/>
        <v>58586</v>
      </c>
      <c r="X41">
        <f t="shared" si="5"/>
        <v>11451</v>
      </c>
      <c r="Y41">
        <f t="shared" si="5"/>
        <v>18099</v>
      </c>
      <c r="Z41">
        <f t="shared" si="5"/>
        <v>47362</v>
      </c>
      <c r="AA41">
        <f t="shared" si="5"/>
        <v>29304</v>
      </c>
    </row>
    <row r="42" spans="7:27" ht="12.75">
      <c r="G42">
        <v>305353</v>
      </c>
      <c r="H42">
        <f t="shared" si="4"/>
        <v>191344</v>
      </c>
      <c r="I42">
        <f t="shared" si="5"/>
        <v>210422</v>
      </c>
      <c r="J42">
        <f t="shared" si="5"/>
        <v>228499</v>
      </c>
      <c r="K42">
        <f t="shared" si="5"/>
        <v>166016</v>
      </c>
      <c r="L42">
        <f t="shared" si="5"/>
        <v>343330</v>
      </c>
      <c r="M42">
        <f t="shared" si="5"/>
        <v>194848</v>
      </c>
      <c r="N42">
        <f t="shared" si="5"/>
        <v>197642</v>
      </c>
      <c r="O42">
        <f t="shared" si="5"/>
        <v>184042</v>
      </c>
      <c r="P42">
        <f t="shared" si="5"/>
        <v>183996</v>
      </c>
      <c r="Q42">
        <f aca="true" t="shared" si="6" ref="Q42:AA48">+ABS(Q$28-$G42)</f>
        <v>234401</v>
      </c>
      <c r="R42">
        <f t="shared" si="6"/>
        <v>225084</v>
      </c>
      <c r="S42">
        <f t="shared" si="6"/>
        <v>227097</v>
      </c>
      <c r="T42">
        <f t="shared" si="6"/>
        <v>263336</v>
      </c>
      <c r="U42">
        <f t="shared" si="6"/>
        <v>0</v>
      </c>
      <c r="V42">
        <f t="shared" si="6"/>
        <v>238429</v>
      </c>
      <c r="W42">
        <f t="shared" si="6"/>
        <v>204750</v>
      </c>
      <c r="X42">
        <f t="shared" si="6"/>
        <v>251885</v>
      </c>
      <c r="Y42">
        <f t="shared" si="6"/>
        <v>245237</v>
      </c>
      <c r="Z42">
        <f t="shared" si="6"/>
        <v>215974</v>
      </c>
      <c r="AA42">
        <f t="shared" si="6"/>
        <v>234032</v>
      </c>
    </row>
    <row r="43" spans="7:27" ht="12.75">
      <c r="G43">
        <v>66924</v>
      </c>
      <c r="H43">
        <f t="shared" si="4"/>
        <v>47085</v>
      </c>
      <c r="I43">
        <f aca="true" t="shared" si="7" ref="I43:P48">+ABS(I$28-$G43)</f>
        <v>28007</v>
      </c>
      <c r="J43">
        <f t="shared" si="7"/>
        <v>9930</v>
      </c>
      <c r="K43">
        <f t="shared" si="7"/>
        <v>72413</v>
      </c>
      <c r="L43">
        <f t="shared" si="7"/>
        <v>581759</v>
      </c>
      <c r="M43">
        <f t="shared" si="7"/>
        <v>43581</v>
      </c>
      <c r="N43">
        <f t="shared" si="7"/>
        <v>40787</v>
      </c>
      <c r="O43">
        <f t="shared" si="7"/>
        <v>54387</v>
      </c>
      <c r="P43">
        <f t="shared" si="7"/>
        <v>54433</v>
      </c>
      <c r="Q43">
        <f t="shared" si="6"/>
        <v>4028</v>
      </c>
      <c r="R43">
        <f t="shared" si="6"/>
        <v>13345</v>
      </c>
      <c r="S43">
        <f t="shared" si="6"/>
        <v>11332</v>
      </c>
      <c r="T43">
        <f t="shared" si="6"/>
        <v>24907</v>
      </c>
      <c r="U43">
        <f t="shared" si="6"/>
        <v>238429</v>
      </c>
      <c r="V43">
        <f t="shared" si="6"/>
        <v>0</v>
      </c>
      <c r="W43">
        <f t="shared" si="6"/>
        <v>33679</v>
      </c>
      <c r="X43">
        <f t="shared" si="6"/>
        <v>13456</v>
      </c>
      <c r="Y43">
        <f t="shared" si="6"/>
        <v>6808</v>
      </c>
      <c r="Z43">
        <f t="shared" si="6"/>
        <v>22455</v>
      </c>
      <c r="AA43">
        <f t="shared" si="6"/>
        <v>4397</v>
      </c>
    </row>
    <row r="44" spans="7:27" ht="12.75">
      <c r="G44">
        <v>100603</v>
      </c>
      <c r="H44">
        <f t="shared" si="4"/>
        <v>13406</v>
      </c>
      <c r="I44">
        <f t="shared" si="7"/>
        <v>5672</v>
      </c>
      <c r="J44">
        <f t="shared" si="7"/>
        <v>23749</v>
      </c>
      <c r="K44">
        <f t="shared" si="7"/>
        <v>38734</v>
      </c>
      <c r="L44">
        <f t="shared" si="7"/>
        <v>548080</v>
      </c>
      <c r="M44">
        <f t="shared" si="7"/>
        <v>9902</v>
      </c>
      <c r="N44">
        <f t="shared" si="7"/>
        <v>7108</v>
      </c>
      <c r="O44">
        <f t="shared" si="7"/>
        <v>20708</v>
      </c>
      <c r="P44">
        <f t="shared" si="7"/>
        <v>20754</v>
      </c>
      <c r="Q44">
        <f t="shared" si="6"/>
        <v>29651</v>
      </c>
      <c r="R44">
        <f t="shared" si="6"/>
        <v>20334</v>
      </c>
      <c r="S44">
        <f t="shared" si="6"/>
        <v>22347</v>
      </c>
      <c r="T44">
        <f t="shared" si="6"/>
        <v>58586</v>
      </c>
      <c r="U44">
        <f t="shared" si="6"/>
        <v>204750</v>
      </c>
      <c r="V44">
        <f t="shared" si="6"/>
        <v>33679</v>
      </c>
      <c r="W44">
        <f t="shared" si="6"/>
        <v>0</v>
      </c>
      <c r="X44">
        <f t="shared" si="6"/>
        <v>47135</v>
      </c>
      <c r="Y44">
        <f t="shared" si="6"/>
        <v>40487</v>
      </c>
      <c r="Z44">
        <f t="shared" si="6"/>
        <v>11224</v>
      </c>
      <c r="AA44">
        <f t="shared" si="6"/>
        <v>29282</v>
      </c>
    </row>
    <row r="45" spans="7:27" ht="12.75">
      <c r="G45">
        <v>53468</v>
      </c>
      <c r="H45">
        <f t="shared" si="4"/>
        <v>60541</v>
      </c>
      <c r="I45">
        <f t="shared" si="7"/>
        <v>41463</v>
      </c>
      <c r="J45">
        <f t="shared" si="7"/>
        <v>23386</v>
      </c>
      <c r="K45">
        <f t="shared" si="7"/>
        <v>85869</v>
      </c>
      <c r="L45">
        <f t="shared" si="7"/>
        <v>595215</v>
      </c>
      <c r="M45">
        <f t="shared" si="7"/>
        <v>57037</v>
      </c>
      <c r="N45">
        <f t="shared" si="7"/>
        <v>54243</v>
      </c>
      <c r="O45">
        <f t="shared" si="7"/>
        <v>67843</v>
      </c>
      <c r="P45">
        <f t="shared" si="7"/>
        <v>67889</v>
      </c>
      <c r="Q45">
        <f t="shared" si="6"/>
        <v>17484</v>
      </c>
      <c r="R45">
        <f t="shared" si="6"/>
        <v>26801</v>
      </c>
      <c r="S45">
        <f t="shared" si="6"/>
        <v>24788</v>
      </c>
      <c r="T45">
        <f t="shared" si="6"/>
        <v>11451</v>
      </c>
      <c r="U45">
        <f t="shared" si="6"/>
        <v>251885</v>
      </c>
      <c r="V45">
        <f t="shared" si="6"/>
        <v>13456</v>
      </c>
      <c r="W45">
        <f t="shared" si="6"/>
        <v>47135</v>
      </c>
      <c r="X45">
        <f t="shared" si="6"/>
        <v>0</v>
      </c>
      <c r="Y45">
        <f t="shared" si="6"/>
        <v>6648</v>
      </c>
      <c r="Z45">
        <f t="shared" si="6"/>
        <v>35911</v>
      </c>
      <c r="AA45">
        <f t="shared" si="6"/>
        <v>17853</v>
      </c>
    </row>
    <row r="46" spans="7:27" ht="12.75">
      <c r="G46">
        <v>60116</v>
      </c>
      <c r="H46">
        <f t="shared" si="4"/>
        <v>53893</v>
      </c>
      <c r="I46">
        <f t="shared" si="7"/>
        <v>34815</v>
      </c>
      <c r="J46">
        <f t="shared" si="7"/>
        <v>16738</v>
      </c>
      <c r="K46">
        <f t="shared" si="7"/>
        <v>79221</v>
      </c>
      <c r="L46">
        <f t="shared" si="7"/>
        <v>588567</v>
      </c>
      <c r="M46">
        <f t="shared" si="7"/>
        <v>50389</v>
      </c>
      <c r="N46">
        <f t="shared" si="7"/>
        <v>47595</v>
      </c>
      <c r="O46">
        <f t="shared" si="7"/>
        <v>61195</v>
      </c>
      <c r="P46">
        <f t="shared" si="7"/>
        <v>61241</v>
      </c>
      <c r="Q46">
        <f t="shared" si="6"/>
        <v>10836</v>
      </c>
      <c r="R46">
        <f t="shared" si="6"/>
        <v>20153</v>
      </c>
      <c r="S46">
        <f t="shared" si="6"/>
        <v>18140</v>
      </c>
      <c r="T46">
        <f t="shared" si="6"/>
        <v>18099</v>
      </c>
      <c r="U46">
        <f t="shared" si="6"/>
        <v>245237</v>
      </c>
      <c r="V46">
        <f t="shared" si="6"/>
        <v>6808</v>
      </c>
      <c r="W46">
        <f t="shared" si="6"/>
        <v>40487</v>
      </c>
      <c r="X46">
        <f t="shared" si="6"/>
        <v>6648</v>
      </c>
      <c r="Y46">
        <f t="shared" si="6"/>
        <v>0</v>
      </c>
      <c r="Z46">
        <f t="shared" si="6"/>
        <v>29263</v>
      </c>
      <c r="AA46">
        <f t="shared" si="6"/>
        <v>11205</v>
      </c>
    </row>
    <row r="47" spans="7:27" ht="12.75">
      <c r="G47">
        <v>89379</v>
      </c>
      <c r="H47">
        <f t="shared" si="4"/>
        <v>24630</v>
      </c>
      <c r="I47">
        <f t="shared" si="7"/>
        <v>5552</v>
      </c>
      <c r="J47">
        <f t="shared" si="7"/>
        <v>12525</v>
      </c>
      <c r="K47">
        <f t="shared" si="7"/>
        <v>49958</v>
      </c>
      <c r="L47">
        <f t="shared" si="7"/>
        <v>559304</v>
      </c>
      <c r="M47">
        <f t="shared" si="7"/>
        <v>21126</v>
      </c>
      <c r="N47">
        <f t="shared" si="7"/>
        <v>18332</v>
      </c>
      <c r="O47">
        <f t="shared" si="7"/>
        <v>31932</v>
      </c>
      <c r="P47">
        <f t="shared" si="7"/>
        <v>31978</v>
      </c>
      <c r="Q47">
        <f t="shared" si="6"/>
        <v>18427</v>
      </c>
      <c r="R47">
        <f t="shared" si="6"/>
        <v>9110</v>
      </c>
      <c r="S47">
        <f t="shared" si="6"/>
        <v>11123</v>
      </c>
      <c r="T47">
        <f t="shared" si="6"/>
        <v>47362</v>
      </c>
      <c r="U47">
        <f t="shared" si="6"/>
        <v>215974</v>
      </c>
      <c r="V47">
        <f t="shared" si="6"/>
        <v>22455</v>
      </c>
      <c r="W47">
        <f t="shared" si="6"/>
        <v>11224</v>
      </c>
      <c r="X47">
        <f t="shared" si="6"/>
        <v>35911</v>
      </c>
      <c r="Y47">
        <f t="shared" si="6"/>
        <v>29263</v>
      </c>
      <c r="Z47">
        <f t="shared" si="6"/>
        <v>0</v>
      </c>
      <c r="AA47">
        <f t="shared" si="6"/>
        <v>18058</v>
      </c>
    </row>
    <row r="48" spans="7:27" ht="12.75">
      <c r="G48">
        <v>71321</v>
      </c>
      <c r="H48">
        <f t="shared" si="4"/>
        <v>42688</v>
      </c>
      <c r="I48">
        <f t="shared" si="7"/>
        <v>23610</v>
      </c>
      <c r="J48">
        <f t="shared" si="7"/>
        <v>5533</v>
      </c>
      <c r="K48">
        <f t="shared" si="7"/>
        <v>68016</v>
      </c>
      <c r="L48">
        <f t="shared" si="7"/>
        <v>577362</v>
      </c>
      <c r="M48">
        <f t="shared" si="7"/>
        <v>39184</v>
      </c>
      <c r="N48">
        <f t="shared" si="7"/>
        <v>36390</v>
      </c>
      <c r="O48">
        <f t="shared" si="7"/>
        <v>49990</v>
      </c>
      <c r="P48">
        <f t="shared" si="7"/>
        <v>50036</v>
      </c>
      <c r="Q48">
        <f t="shared" si="6"/>
        <v>369</v>
      </c>
      <c r="R48">
        <f t="shared" si="6"/>
        <v>8948</v>
      </c>
      <c r="S48">
        <f t="shared" si="6"/>
        <v>6935</v>
      </c>
      <c r="T48">
        <f t="shared" si="6"/>
        <v>29304</v>
      </c>
      <c r="U48">
        <f t="shared" si="6"/>
        <v>234032</v>
      </c>
      <c r="V48">
        <f t="shared" si="6"/>
        <v>4397</v>
      </c>
      <c r="W48">
        <f t="shared" si="6"/>
        <v>29282</v>
      </c>
      <c r="X48">
        <f t="shared" si="6"/>
        <v>17853</v>
      </c>
      <c r="Y48">
        <f t="shared" si="6"/>
        <v>11205</v>
      </c>
      <c r="Z48">
        <f t="shared" si="6"/>
        <v>18058</v>
      </c>
      <c r="AA48">
        <f t="shared" si="6"/>
        <v>0</v>
      </c>
    </row>
    <row r="50" spans="6:7" ht="12.75">
      <c r="F50" t="s">
        <v>31</v>
      </c>
      <c r="G50">
        <f>SUM(H29:AA48)</f>
        <v>38184340</v>
      </c>
    </row>
    <row r="51" spans="6:7" ht="12.75">
      <c r="F51" t="s">
        <v>32</v>
      </c>
      <c r="G51">
        <f>AVERAGE(G29:G48)</f>
        <v>127667.8</v>
      </c>
    </row>
    <row r="52" spans="6:7" ht="12.75">
      <c r="F52" s="4" t="s">
        <v>33</v>
      </c>
      <c r="G52" s="5">
        <f>+G50/2/20^2/G51</f>
        <v>0.3738642398474792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56"/>
  <sheetViews>
    <sheetView zoomScalePageLayoutView="0" workbookViewId="0" topLeftCell="A1">
      <selection activeCell="A1" sqref="A1:E1"/>
    </sheetView>
  </sheetViews>
  <sheetFormatPr defaultColWidth="9.140625" defaultRowHeight="12.75"/>
  <cols>
    <col min="1" max="1" width="22.140625" style="0" bestFit="1" customWidth="1"/>
    <col min="8" max="8" width="12.421875" style="0" bestFit="1" customWidth="1"/>
    <col min="10" max="10" width="13.7109375" style="0" bestFit="1" customWidth="1"/>
  </cols>
  <sheetData>
    <row r="1" spans="1:5" ht="12.75">
      <c r="A1" s="8" t="s">
        <v>2</v>
      </c>
      <c r="B1" s="8" t="s">
        <v>3</v>
      </c>
      <c r="C1" s="8" t="s">
        <v>4</v>
      </c>
      <c r="D1" s="8" t="s">
        <v>5</v>
      </c>
      <c r="E1" s="8" t="s">
        <v>6</v>
      </c>
    </row>
    <row r="2" spans="1:5" ht="12.75">
      <c r="A2" t="s">
        <v>9</v>
      </c>
      <c r="B2">
        <v>545989</v>
      </c>
      <c r="C2">
        <v>516892</v>
      </c>
      <c r="D2">
        <v>250125.70147805812</v>
      </c>
      <c r="E2">
        <v>592281.7864091876</v>
      </c>
    </row>
    <row r="3" spans="1:5" ht="12.75">
      <c r="A3" t="s">
        <v>10</v>
      </c>
      <c r="B3">
        <v>406330</v>
      </c>
      <c r="C3">
        <v>373984</v>
      </c>
      <c r="D3">
        <v>279207.4613980128</v>
      </c>
      <c r="E3">
        <v>610381.593092747</v>
      </c>
    </row>
    <row r="4" spans="1:30" ht="12.75">
      <c r="A4" t="s">
        <v>11</v>
      </c>
      <c r="B4">
        <v>399061</v>
      </c>
      <c r="C4">
        <v>355199</v>
      </c>
      <c r="D4">
        <v>252469.70125319646</v>
      </c>
      <c r="E4">
        <v>590148.0305022589</v>
      </c>
      <c r="K4">
        <v>545989</v>
      </c>
      <c r="L4">
        <v>406330</v>
      </c>
      <c r="M4">
        <v>399061</v>
      </c>
      <c r="N4">
        <v>749104</v>
      </c>
      <c r="O4">
        <v>1739569.0000000002</v>
      </c>
      <c r="P4">
        <v>428144</v>
      </c>
      <c r="Q4">
        <v>428922</v>
      </c>
      <c r="R4">
        <v>436446</v>
      </c>
      <c r="S4">
        <v>552478</v>
      </c>
      <c r="T4">
        <v>326800</v>
      </c>
      <c r="U4">
        <v>418601</v>
      </c>
      <c r="V4">
        <v>317110</v>
      </c>
      <c r="W4">
        <v>220600</v>
      </c>
      <c r="X4">
        <v>1092272</v>
      </c>
      <c r="Y4">
        <v>337992</v>
      </c>
      <c r="Z4">
        <v>587994</v>
      </c>
      <c r="AA4">
        <v>250337</v>
      </c>
      <c r="AB4">
        <v>268591</v>
      </c>
      <c r="AC4">
        <v>369401</v>
      </c>
      <c r="AD4">
        <v>299112</v>
      </c>
    </row>
    <row r="5" spans="1:30" ht="12.75">
      <c r="A5" t="s">
        <v>12</v>
      </c>
      <c r="B5">
        <v>749104</v>
      </c>
      <c r="C5">
        <v>674999</v>
      </c>
      <c r="D5">
        <v>248153.51056245653</v>
      </c>
      <c r="E5">
        <v>593876.430166915</v>
      </c>
      <c r="H5" s="6" t="s">
        <v>37</v>
      </c>
      <c r="I5" s="6" t="s">
        <v>36</v>
      </c>
      <c r="J5" s="6" t="s">
        <v>35</v>
      </c>
      <c r="K5">
        <v>250125.70147805812</v>
      </c>
      <c r="L5">
        <v>279207.4613980128</v>
      </c>
      <c r="M5">
        <v>252469.70125319646</v>
      </c>
      <c r="N5">
        <v>248153.51056245653</v>
      </c>
      <c r="O5">
        <v>444425.831805887</v>
      </c>
      <c r="P5">
        <v>283331.7297151766</v>
      </c>
      <c r="Q5">
        <v>364457.27398417</v>
      </c>
      <c r="R5">
        <v>360137.266575519</v>
      </c>
      <c r="S5">
        <v>256250.5894021619</v>
      </c>
      <c r="T5">
        <v>289971.3033304979</v>
      </c>
      <c r="U5">
        <v>261322.83757561567</v>
      </c>
      <c r="V5">
        <v>339735.29936686996</v>
      </c>
      <c r="W5">
        <v>236747.2449857655</v>
      </c>
      <c r="X5">
        <v>325811.7723627692</v>
      </c>
      <c r="Y5">
        <v>259183.1427990934</v>
      </c>
      <c r="Z5">
        <v>215298.6813268144</v>
      </c>
      <c r="AA5">
        <v>286969.3551427375</v>
      </c>
      <c r="AB5">
        <v>365488.7785635409</v>
      </c>
      <c r="AC5">
        <v>334179.7405639277</v>
      </c>
      <c r="AD5">
        <v>301228.8119771908</v>
      </c>
    </row>
    <row r="6" spans="1:30" ht="12.75">
      <c r="A6" t="s">
        <v>13</v>
      </c>
      <c r="B6">
        <v>1739569.0000000002</v>
      </c>
      <c r="C6">
        <v>1744665.0000000002</v>
      </c>
      <c r="D6">
        <v>444425.831805887</v>
      </c>
      <c r="E6">
        <v>937411.310541516</v>
      </c>
      <c r="H6">
        <f>+I6*J6</f>
        <v>136565881624.30348</v>
      </c>
      <c r="I6">
        <v>545989</v>
      </c>
      <c r="J6">
        <v>250125.70147805812</v>
      </c>
      <c r="K6">
        <f aca="true" t="shared" si="0" ref="K6:K25">+ABS(K$5-$J6)*$I6*K$4</f>
        <v>0</v>
      </c>
      <c r="L6">
        <f aca="true" t="shared" si="1" ref="L6:AD20">+ABS(L$5-$J6)*$I6*L$4</f>
        <v>6451838178811664</v>
      </c>
      <c r="M6">
        <f t="shared" si="1"/>
        <v>510717506881660.5</v>
      </c>
      <c r="N6">
        <f t="shared" si="1"/>
        <v>806631101450744.1</v>
      </c>
      <c r="O6">
        <f t="shared" si="1"/>
        <v>1.845434539608635E+17</v>
      </c>
      <c r="P6">
        <f t="shared" si="1"/>
        <v>7762304730860575</v>
      </c>
      <c r="Q6">
        <f t="shared" si="1"/>
        <v>26774932968792548</v>
      </c>
      <c r="R6">
        <f t="shared" si="1"/>
        <v>26215174561944470</v>
      </c>
      <c r="S6">
        <f t="shared" si="1"/>
        <v>1847553520946882</v>
      </c>
      <c r="T6">
        <f t="shared" si="1"/>
        <v>7109619069246472</v>
      </c>
      <c r="U6">
        <f t="shared" si="1"/>
        <v>2559122714239190.5</v>
      </c>
      <c r="V6">
        <f t="shared" si="1"/>
        <v>15514877797145080</v>
      </c>
      <c r="W6">
        <f t="shared" si="1"/>
        <v>1611370512038542.5</v>
      </c>
      <c r="X6">
        <f t="shared" si="1"/>
        <v>45136788337956070</v>
      </c>
      <c r="Y6">
        <f t="shared" si="1"/>
        <v>1671459443240949</v>
      </c>
      <c r="Z6">
        <f t="shared" si="1"/>
        <v>11180805813330722</v>
      </c>
      <c r="AA6">
        <f t="shared" si="1"/>
        <v>5035836574563342</v>
      </c>
      <c r="AB6">
        <f t="shared" si="1"/>
        <v>16917733553330316</v>
      </c>
      <c r="AC6">
        <f t="shared" si="1"/>
        <v>16952765220321162</v>
      </c>
      <c r="AD6">
        <f t="shared" si="1"/>
        <v>8345744117749182</v>
      </c>
    </row>
    <row r="7" spans="1:30" ht="12.75">
      <c r="A7" t="s">
        <v>14</v>
      </c>
      <c r="B7">
        <v>428144</v>
      </c>
      <c r="C7">
        <v>407389</v>
      </c>
      <c r="D7">
        <v>283331.7297151766</v>
      </c>
      <c r="E7">
        <v>641549.5735927022</v>
      </c>
      <c r="H7">
        <f aca="true" t="shared" si="2" ref="H7:H25">+I7*J7</f>
        <v>113450367789.85455</v>
      </c>
      <c r="I7">
        <v>406330</v>
      </c>
      <c r="J7">
        <v>279207.4613980128</v>
      </c>
      <c r="K7">
        <f t="shared" si="0"/>
        <v>6451838178811664</v>
      </c>
      <c r="L7">
        <f aca="true" t="shared" si="3" ref="L7:Z7">+ABS(L$5-$J7)*$I7*L$4</f>
        <v>0</v>
      </c>
      <c r="M7">
        <f t="shared" si="3"/>
        <v>4335540003376508</v>
      </c>
      <c r="N7">
        <f t="shared" si="3"/>
        <v>9452308018207350</v>
      </c>
      <c r="O7">
        <f t="shared" si="3"/>
        <v>1.1678279957845382E+17</v>
      </c>
      <c r="P7">
        <f t="shared" si="3"/>
        <v>717489685802161.4</v>
      </c>
      <c r="Q7">
        <f t="shared" si="3"/>
        <v>14857667787954008</v>
      </c>
      <c r="R7">
        <f t="shared" si="3"/>
        <v>14352180930321422</v>
      </c>
      <c r="S7">
        <f t="shared" si="3"/>
        <v>5153551135988388</v>
      </c>
      <c r="T7">
        <f t="shared" si="3"/>
        <v>1429315974445029.8</v>
      </c>
      <c r="U7">
        <f t="shared" si="3"/>
        <v>3041998247239286.5</v>
      </c>
      <c r="V7">
        <f t="shared" si="3"/>
        <v>7799090989801982</v>
      </c>
      <c r="W7">
        <f t="shared" si="3"/>
        <v>3805980857494334</v>
      </c>
      <c r="X7">
        <f t="shared" si="3"/>
        <v>20684059594817330</v>
      </c>
      <c r="Y7">
        <f t="shared" si="3"/>
        <v>2750065613338029</v>
      </c>
      <c r="Z7">
        <f t="shared" si="3"/>
        <v>15269060300194432</v>
      </c>
      <c r="AA7">
        <f t="shared" si="1"/>
        <v>789535432349639.5</v>
      </c>
      <c r="AB7">
        <f t="shared" si="1"/>
        <v>9416447962210786</v>
      </c>
      <c r="AC7">
        <f t="shared" si="1"/>
        <v>8251268096759991</v>
      </c>
      <c r="AD7">
        <f t="shared" si="1"/>
        <v>2676434847633031</v>
      </c>
    </row>
    <row r="8" spans="1:30" ht="12.75">
      <c r="A8" t="s">
        <v>15</v>
      </c>
      <c r="B8">
        <v>428922</v>
      </c>
      <c r="C8">
        <v>419506</v>
      </c>
      <c r="D8">
        <v>364457.27398417</v>
      </c>
      <c r="E8">
        <v>820665.3636039549</v>
      </c>
      <c r="H8">
        <f t="shared" si="2"/>
        <v>100750811451.80183</v>
      </c>
      <c r="I8">
        <v>399061</v>
      </c>
      <c r="J8">
        <v>252469.70125319646</v>
      </c>
      <c r="K8">
        <f t="shared" si="0"/>
        <v>510717506881660.56</v>
      </c>
      <c r="L8">
        <f t="shared" si="1"/>
        <v>4335540003376508</v>
      </c>
      <c r="M8">
        <f t="shared" si="1"/>
        <v>0</v>
      </c>
      <c r="N8">
        <f t="shared" si="1"/>
        <v>1290274238585603</v>
      </c>
      <c r="O8">
        <f t="shared" si="1"/>
        <v>1.3325482187067418E+17</v>
      </c>
      <c r="P8">
        <f t="shared" si="1"/>
        <v>5272949550147732</v>
      </c>
      <c r="Q8">
        <f t="shared" si="1"/>
        <v>19168469604648864</v>
      </c>
      <c r="R8">
        <f t="shared" si="1"/>
        <v>18752306663422980</v>
      </c>
      <c r="S8">
        <f t="shared" si="1"/>
        <v>833581571891773.6</v>
      </c>
      <c r="T8">
        <f t="shared" si="1"/>
        <v>4890701486923070</v>
      </c>
      <c r="U8">
        <f t="shared" si="1"/>
        <v>1478892817197481.5</v>
      </c>
      <c r="V8">
        <f t="shared" si="1"/>
        <v>11043132773735862</v>
      </c>
      <c r="W8">
        <f t="shared" si="1"/>
        <v>1384092737990522</v>
      </c>
      <c r="X8">
        <f t="shared" si="1"/>
        <v>31968573466235484</v>
      </c>
      <c r="Y8">
        <f t="shared" si="1"/>
        <v>905505138918971.2</v>
      </c>
      <c r="Z8">
        <f t="shared" si="1"/>
        <v>8722011576084769</v>
      </c>
      <c r="AA8">
        <f t="shared" si="1"/>
        <v>3446506231373869.5</v>
      </c>
      <c r="AB8">
        <f t="shared" si="1"/>
        <v>12113858600877852</v>
      </c>
      <c r="AC8">
        <f t="shared" si="1"/>
        <v>12045165532322064</v>
      </c>
      <c r="AD8">
        <f t="shared" si="1"/>
        <v>5820079266166020</v>
      </c>
    </row>
    <row r="9" spans="1:30" ht="12.75">
      <c r="A9" t="s">
        <v>16</v>
      </c>
      <c r="B9">
        <v>436446</v>
      </c>
      <c r="C9">
        <v>447601</v>
      </c>
      <c r="D9">
        <v>360137.266575519</v>
      </c>
      <c r="E9">
        <v>792724.2575481675</v>
      </c>
      <c r="H9">
        <f t="shared" si="2"/>
        <v>185892787376.37845</v>
      </c>
      <c r="I9">
        <v>749104</v>
      </c>
      <c r="J9">
        <v>248153.51056245653</v>
      </c>
      <c r="K9">
        <f t="shared" si="0"/>
        <v>806631101450744</v>
      </c>
      <c r="L9">
        <f t="shared" si="1"/>
        <v>9452308018207350</v>
      </c>
      <c r="M9">
        <f t="shared" si="1"/>
        <v>1290274238585603</v>
      </c>
      <c r="N9">
        <f t="shared" si="1"/>
        <v>0</v>
      </c>
      <c r="O9">
        <f t="shared" si="1"/>
        <v>2.5576601359078342E+17</v>
      </c>
      <c r="P9">
        <f t="shared" si="1"/>
        <v>11282512631950658</v>
      </c>
      <c r="Q9">
        <f t="shared" si="1"/>
        <v>37369234933214460</v>
      </c>
      <c r="R9">
        <f t="shared" si="1"/>
        <v>36612354905968110</v>
      </c>
      <c r="S9">
        <f t="shared" si="1"/>
        <v>3351085224102862</v>
      </c>
      <c r="T9">
        <f t="shared" si="1"/>
        <v>10237296222456704</v>
      </c>
      <c r="U9">
        <f t="shared" si="1"/>
        <v>4129580719439069</v>
      </c>
      <c r="V9">
        <f t="shared" si="1"/>
        <v>21755104600886860</v>
      </c>
      <c r="W9">
        <f t="shared" si="1"/>
        <v>1884912104584682.5</v>
      </c>
      <c r="X9">
        <f t="shared" si="1"/>
        <v>63541956445203220</v>
      </c>
      <c r="Y9">
        <f t="shared" si="1"/>
        <v>2792605371190825.5</v>
      </c>
      <c r="Z9">
        <f t="shared" si="1"/>
        <v>14471522521741042</v>
      </c>
      <c r="AA9">
        <f t="shared" si="1"/>
        <v>7279075093812463</v>
      </c>
      <c r="AB9">
        <f t="shared" si="1"/>
        <v>23608160109276396</v>
      </c>
      <c r="AC9">
        <f t="shared" si="1"/>
        <v>23805158296431740</v>
      </c>
      <c r="AD9">
        <f t="shared" si="1"/>
        <v>11892370255810132</v>
      </c>
    </row>
    <row r="10" spans="1:30" ht="12.75">
      <c r="A10" t="s">
        <v>17</v>
      </c>
      <c r="B10">
        <v>552478</v>
      </c>
      <c r="C10">
        <v>539507</v>
      </c>
      <c r="D10">
        <v>256250.5894021619</v>
      </c>
      <c r="E10">
        <v>619980.0142207346</v>
      </c>
      <c r="H10">
        <f t="shared" si="2"/>
        <v>773109399808.7351</v>
      </c>
      <c r="I10">
        <v>1739569.0000000002</v>
      </c>
      <c r="J10">
        <v>444425.831805887</v>
      </c>
      <c r="K10">
        <f t="shared" si="0"/>
        <v>1.845434539608635E+17</v>
      </c>
      <c r="L10">
        <f t="shared" si="1"/>
        <v>1.1678279957845382E+17</v>
      </c>
      <c r="M10">
        <f t="shared" si="1"/>
        <v>1.3325482187067418E+17</v>
      </c>
      <c r="N10">
        <f t="shared" si="1"/>
        <v>2.557660135907834E+17</v>
      </c>
      <c r="O10">
        <f t="shared" si="1"/>
        <v>0</v>
      </c>
      <c r="P10">
        <f t="shared" si="1"/>
        <v>1.1998063674224486E+17</v>
      </c>
      <c r="Q10">
        <f t="shared" si="1"/>
        <v>59667692920941610</v>
      </c>
      <c r="R10">
        <f t="shared" si="1"/>
        <v>63994233052050190</v>
      </c>
      <c r="S10">
        <f t="shared" si="1"/>
        <v>1.808502580207841E+17</v>
      </c>
      <c r="T10">
        <f t="shared" si="1"/>
        <v>87806032392118100</v>
      </c>
      <c r="U10">
        <f t="shared" si="1"/>
        <v>1.3333291299016107E+17</v>
      </c>
      <c r="V10">
        <f t="shared" si="1"/>
        <v>57750933133868160</v>
      </c>
      <c r="W10">
        <f t="shared" si="1"/>
        <v>79696433690097890</v>
      </c>
      <c r="X10">
        <f t="shared" si="1"/>
        <v>2.2537649987906416E+17</v>
      </c>
      <c r="Y10">
        <f t="shared" si="1"/>
        <v>1.0891536653471216E+17</v>
      </c>
      <c r="Z10">
        <f t="shared" si="1"/>
        <v>2.3436411146772896E+17</v>
      </c>
      <c r="AA10">
        <f t="shared" si="1"/>
        <v>68568907871814456</v>
      </c>
      <c r="AB10">
        <f t="shared" si="1"/>
        <v>36881962829231016</v>
      </c>
      <c r="AC10">
        <f t="shared" si="1"/>
        <v>70843975968468340</v>
      </c>
      <c r="AD10">
        <f t="shared" si="1"/>
        <v>74509127202146880</v>
      </c>
    </row>
    <row r="11" spans="1:30" ht="12.75">
      <c r="A11" t="s">
        <v>18</v>
      </c>
      <c r="B11">
        <v>326800</v>
      </c>
      <c r="C11">
        <v>303503</v>
      </c>
      <c r="D11">
        <v>289971.3033304979</v>
      </c>
      <c r="E11">
        <v>683882.9490656718</v>
      </c>
      <c r="H11">
        <f t="shared" si="2"/>
        <v>121306780087.17458</v>
      </c>
      <c r="I11">
        <v>428144</v>
      </c>
      <c r="J11">
        <v>283331.7297151766</v>
      </c>
      <c r="K11">
        <f t="shared" si="0"/>
        <v>7762304730860575</v>
      </c>
      <c r="L11">
        <f t="shared" si="1"/>
        <v>717489685802161.4</v>
      </c>
      <c r="M11">
        <f t="shared" si="1"/>
        <v>5272949550147732</v>
      </c>
      <c r="N11">
        <f t="shared" si="1"/>
        <v>11282512631950658</v>
      </c>
      <c r="O11">
        <f t="shared" si="1"/>
        <v>1.1998063674224486E+17</v>
      </c>
      <c r="P11">
        <f t="shared" si="1"/>
        <v>0</v>
      </c>
      <c r="Q11">
        <f t="shared" si="1"/>
        <v>14897925839569184</v>
      </c>
      <c r="R11">
        <f t="shared" si="1"/>
        <v>14352015969340006</v>
      </c>
      <c r="S11">
        <f t="shared" si="1"/>
        <v>6405776743531659</v>
      </c>
      <c r="T11">
        <f t="shared" si="1"/>
        <v>928992270427107.4</v>
      </c>
      <c r="U11">
        <f t="shared" si="1"/>
        <v>3944466806616513</v>
      </c>
      <c r="V11">
        <f t="shared" si="1"/>
        <v>7657841799702351</v>
      </c>
      <c r="W11">
        <f t="shared" si="1"/>
        <v>4399837799175574</v>
      </c>
      <c r="X11">
        <f t="shared" si="1"/>
        <v>19865779334710636</v>
      </c>
      <c r="Y11">
        <f t="shared" si="1"/>
        <v>3494523825069872</v>
      </c>
      <c r="Z11">
        <f t="shared" si="1"/>
        <v>17127054816233114</v>
      </c>
      <c r="AA11">
        <f t="shared" si="1"/>
        <v>389881728332262.9</v>
      </c>
      <c r="AB11">
        <f t="shared" si="1"/>
        <v>9447701189017512</v>
      </c>
      <c r="AC11">
        <f t="shared" si="1"/>
        <v>8041959787842900</v>
      </c>
      <c r="AD11">
        <f t="shared" si="1"/>
        <v>2291954191187803.5</v>
      </c>
    </row>
    <row r="12" spans="1:30" ht="12.75">
      <c r="A12" t="s">
        <v>19</v>
      </c>
      <c r="B12">
        <v>418601</v>
      </c>
      <c r="C12">
        <v>383489</v>
      </c>
      <c r="D12">
        <v>261322.83757561567</v>
      </c>
      <c r="E12">
        <v>625108.0473915103</v>
      </c>
      <c r="H12">
        <f t="shared" si="2"/>
        <v>156323742871.83817</v>
      </c>
      <c r="I12">
        <v>428922</v>
      </c>
      <c r="J12">
        <v>364457.27398417</v>
      </c>
      <c r="K12">
        <f t="shared" si="0"/>
        <v>26774932968792548</v>
      </c>
      <c r="L12">
        <f t="shared" si="1"/>
        <v>14857667787954006</v>
      </c>
      <c r="M12">
        <f t="shared" si="1"/>
        <v>19168469604648864</v>
      </c>
      <c r="N12">
        <f t="shared" si="1"/>
        <v>37369234933214460</v>
      </c>
      <c r="O12">
        <f t="shared" si="1"/>
        <v>59667692920941610</v>
      </c>
      <c r="P12">
        <f t="shared" si="1"/>
        <v>14897925839569184</v>
      </c>
      <c r="Q12">
        <f t="shared" si="1"/>
        <v>0</v>
      </c>
      <c r="R12">
        <f t="shared" si="1"/>
        <v>808710964944873.2</v>
      </c>
      <c r="S12">
        <f t="shared" si="1"/>
        <v>25641734660260540</v>
      </c>
      <c r="T12">
        <f t="shared" si="1"/>
        <v>10440825847740650</v>
      </c>
      <c r="U12">
        <f t="shared" si="1"/>
        <v>18517497024358784</v>
      </c>
      <c r="V12">
        <f t="shared" si="1"/>
        <v>3362570636453743.5</v>
      </c>
      <c r="W12">
        <f t="shared" si="1"/>
        <v>12083947617406636</v>
      </c>
      <c r="X12">
        <f t="shared" si="1"/>
        <v>18105397830718532</v>
      </c>
      <c r="Y12">
        <f t="shared" si="1"/>
        <v>15261822887776746</v>
      </c>
      <c r="Z12">
        <f t="shared" si="1"/>
        <v>37618328440898344</v>
      </c>
      <c r="AA12">
        <f t="shared" si="1"/>
        <v>8320268905369454</v>
      </c>
      <c r="AB12">
        <f t="shared" si="1"/>
        <v>118834061016954.9</v>
      </c>
      <c r="AC12">
        <f t="shared" si="1"/>
        <v>4797300036766937</v>
      </c>
      <c r="AD12">
        <f t="shared" si="1"/>
        <v>8111940884684971</v>
      </c>
    </row>
    <row r="13" spans="1:30" ht="12.75">
      <c r="A13" t="s">
        <v>20</v>
      </c>
      <c r="B13">
        <v>317110</v>
      </c>
      <c r="C13">
        <v>300677</v>
      </c>
      <c r="D13">
        <v>339735.29936686996</v>
      </c>
      <c r="E13">
        <v>805922.765120567</v>
      </c>
      <c r="H13">
        <f t="shared" si="2"/>
        <v>157180469447.81897</v>
      </c>
      <c r="I13">
        <v>436446</v>
      </c>
      <c r="J13">
        <v>360137.266575519</v>
      </c>
      <c r="K13">
        <f t="shared" si="0"/>
        <v>26215174561944470</v>
      </c>
      <c r="L13">
        <f t="shared" si="1"/>
        <v>14352180930321422</v>
      </c>
      <c r="M13">
        <f t="shared" si="1"/>
        <v>18752306663422980</v>
      </c>
      <c r="N13">
        <f t="shared" si="1"/>
        <v>36612354905968110</v>
      </c>
      <c r="O13">
        <f t="shared" si="1"/>
        <v>63994233052050184</v>
      </c>
      <c r="P13">
        <f t="shared" si="1"/>
        <v>14352015969340004</v>
      </c>
      <c r="Q13">
        <f t="shared" si="1"/>
        <v>808710964944873.2</v>
      </c>
      <c r="R13">
        <f t="shared" si="1"/>
        <v>0</v>
      </c>
      <c r="S13">
        <f t="shared" si="1"/>
        <v>25049863399502144</v>
      </c>
      <c r="T13">
        <f t="shared" si="1"/>
        <v>10007810125381844</v>
      </c>
      <c r="U13">
        <f t="shared" si="1"/>
        <v>18053073257273828</v>
      </c>
      <c r="V13">
        <f t="shared" si="1"/>
        <v>2823660642037531</v>
      </c>
      <c r="W13">
        <f t="shared" si="1"/>
        <v>11879989748625200</v>
      </c>
      <c r="X13">
        <f t="shared" si="1"/>
        <v>16363572207822200</v>
      </c>
      <c r="Y13">
        <f t="shared" si="1"/>
        <v>14892273456747292</v>
      </c>
      <c r="Z13">
        <f t="shared" si="1"/>
        <v>37169582767017140</v>
      </c>
      <c r="AA13">
        <f t="shared" si="1"/>
        <v>7994222273144003</v>
      </c>
      <c r="AB13">
        <f t="shared" si="1"/>
        <v>627333495087951.5</v>
      </c>
      <c r="AC13">
        <f t="shared" si="1"/>
        <v>4184965501152148</v>
      </c>
      <c r="AD13">
        <f t="shared" si="1"/>
        <v>7690277013561034</v>
      </c>
    </row>
    <row r="14" spans="1:30" ht="12.75">
      <c r="A14" t="s">
        <v>21</v>
      </c>
      <c r="B14">
        <v>220600</v>
      </c>
      <c r="C14">
        <v>198392</v>
      </c>
      <c r="D14">
        <v>236747.2449857655</v>
      </c>
      <c r="E14">
        <v>583662.8791298163</v>
      </c>
      <c r="H14">
        <f t="shared" si="2"/>
        <v>141572813131.7276</v>
      </c>
      <c r="I14">
        <v>552478</v>
      </c>
      <c r="J14">
        <v>256250.5894021619</v>
      </c>
      <c r="K14">
        <f t="shared" si="0"/>
        <v>1847553520946882.2</v>
      </c>
      <c r="L14">
        <f t="shared" si="1"/>
        <v>5153551135988388</v>
      </c>
      <c r="M14">
        <f t="shared" si="1"/>
        <v>833581571891773.6</v>
      </c>
      <c r="N14">
        <f t="shared" si="1"/>
        <v>3351085224102861.5</v>
      </c>
      <c r="O14">
        <f t="shared" si="1"/>
        <v>1.808502580207841E+17</v>
      </c>
      <c r="P14">
        <f t="shared" si="1"/>
        <v>6405776743531658</v>
      </c>
      <c r="Q14">
        <f t="shared" si="1"/>
        <v>25641734660260540</v>
      </c>
      <c r="R14">
        <f t="shared" si="1"/>
        <v>25049863399502144</v>
      </c>
      <c r="S14">
        <f t="shared" si="1"/>
        <v>0</v>
      </c>
      <c r="T14">
        <f t="shared" si="1"/>
        <v>6088268506313701</v>
      </c>
      <c r="U14">
        <f t="shared" si="1"/>
        <v>1173047895645432</v>
      </c>
      <c r="V14">
        <f t="shared" si="1"/>
        <v>14626212173841698</v>
      </c>
      <c r="W14">
        <f t="shared" si="1"/>
        <v>2377002218855896.5</v>
      </c>
      <c r="X14">
        <f t="shared" si="1"/>
        <v>41977130616084950</v>
      </c>
      <c r="Y14">
        <f t="shared" si="1"/>
        <v>547604916273028.4</v>
      </c>
      <c r="Z14">
        <f t="shared" si="1"/>
        <v>13303380872385658</v>
      </c>
      <c r="AA14">
        <f t="shared" si="1"/>
        <v>4248579940746657</v>
      </c>
      <c r="AB14">
        <f t="shared" si="1"/>
        <v>16209922453258550</v>
      </c>
      <c r="AC14">
        <f t="shared" si="1"/>
        <v>15904242952149760</v>
      </c>
      <c r="AD14">
        <f t="shared" si="1"/>
        <v>7432777198676839</v>
      </c>
    </row>
    <row r="15" spans="1:30" ht="12.75">
      <c r="A15" t="s">
        <v>22</v>
      </c>
      <c r="B15">
        <v>1092272</v>
      </c>
      <c r="C15">
        <v>1223465</v>
      </c>
      <c r="D15">
        <v>325811.7723627692</v>
      </c>
      <c r="E15">
        <v>805653.6620546238</v>
      </c>
      <c r="H15">
        <f t="shared" si="2"/>
        <v>94762621928.40671</v>
      </c>
      <c r="I15">
        <v>326800</v>
      </c>
      <c r="J15">
        <v>289971.3033304979</v>
      </c>
      <c r="K15">
        <f t="shared" si="0"/>
        <v>7109619069246472</v>
      </c>
      <c r="L15">
        <f t="shared" si="1"/>
        <v>1429315974445029.8</v>
      </c>
      <c r="M15">
        <f t="shared" si="1"/>
        <v>4890701486923069</v>
      </c>
      <c r="N15">
        <f t="shared" si="1"/>
        <v>10237296222456704</v>
      </c>
      <c r="O15">
        <f t="shared" si="1"/>
        <v>87806032392118100</v>
      </c>
      <c r="P15">
        <f t="shared" si="1"/>
        <v>928992270427107.4</v>
      </c>
      <c r="Q15">
        <f t="shared" si="1"/>
        <v>10440825847740650</v>
      </c>
      <c r="R15">
        <f t="shared" si="1"/>
        <v>10007810125381846</v>
      </c>
      <c r="S15">
        <f t="shared" si="1"/>
        <v>6088268506313702</v>
      </c>
      <c r="T15">
        <f t="shared" si="1"/>
        <v>0</v>
      </c>
      <c r="U15">
        <f t="shared" si="1"/>
        <v>3919075931918546.5</v>
      </c>
      <c r="V15">
        <f t="shared" si="1"/>
        <v>5157119943915104</v>
      </c>
      <c r="W15">
        <f t="shared" si="1"/>
        <v>3837033072113115</v>
      </c>
      <c r="X15">
        <f t="shared" si="1"/>
        <v>12793416330439008</v>
      </c>
      <c r="Y15">
        <f t="shared" si="1"/>
        <v>3400730458675196</v>
      </c>
      <c r="Z15">
        <f t="shared" si="1"/>
        <v>14348825149955384</v>
      </c>
      <c r="AA15">
        <f t="shared" si="1"/>
        <v>245589776297057.25</v>
      </c>
      <c r="AB15">
        <f t="shared" si="1"/>
        <v>6628587077396007</v>
      </c>
      <c r="AC15">
        <f t="shared" si="1"/>
        <v>5336853453461956</v>
      </c>
      <c r="AD15">
        <f t="shared" si="1"/>
        <v>1100419236724516</v>
      </c>
    </row>
    <row r="16" spans="1:30" ht="12.75">
      <c r="A16" t="s">
        <v>23</v>
      </c>
      <c r="B16">
        <v>337992</v>
      </c>
      <c r="C16">
        <v>315512</v>
      </c>
      <c r="D16">
        <v>259183.1427990934</v>
      </c>
      <c r="E16">
        <v>565471.8531519498</v>
      </c>
      <c r="H16">
        <f t="shared" si="2"/>
        <v>109390001131.9903</v>
      </c>
      <c r="I16">
        <v>418601</v>
      </c>
      <c r="J16">
        <v>261322.83757561567</v>
      </c>
      <c r="K16">
        <f t="shared" si="0"/>
        <v>2559122714239190.5</v>
      </c>
      <c r="L16">
        <f t="shared" si="1"/>
        <v>3041998247239286.5</v>
      </c>
      <c r="M16">
        <f t="shared" si="1"/>
        <v>1478892817197481.5</v>
      </c>
      <c r="N16">
        <f t="shared" si="1"/>
        <v>4129580719439068.5</v>
      </c>
      <c r="O16">
        <f t="shared" si="1"/>
        <v>1.3333291299016107E+17</v>
      </c>
      <c r="P16">
        <f t="shared" si="1"/>
        <v>3944466806616513</v>
      </c>
      <c r="Q16">
        <f t="shared" si="1"/>
        <v>18517497024358784</v>
      </c>
      <c r="R16">
        <f t="shared" si="1"/>
        <v>18053073257273828</v>
      </c>
      <c r="S16">
        <f t="shared" si="1"/>
        <v>1173047895645432.2</v>
      </c>
      <c r="T16">
        <f t="shared" si="1"/>
        <v>3919075931918546.5</v>
      </c>
      <c r="U16">
        <f t="shared" si="1"/>
        <v>0</v>
      </c>
      <c r="V16">
        <f t="shared" si="1"/>
        <v>10408671157936036</v>
      </c>
      <c r="W16">
        <f t="shared" si="1"/>
        <v>2269393299995075.5</v>
      </c>
      <c r="X16">
        <f t="shared" si="1"/>
        <v>29486027465258976</v>
      </c>
      <c r="Y16">
        <f t="shared" si="1"/>
        <v>302732124696702.75</v>
      </c>
      <c r="Z16">
        <f t="shared" si="1"/>
        <v>11328150009436844</v>
      </c>
      <c r="AA16">
        <f t="shared" si="1"/>
        <v>2687532391741030</v>
      </c>
      <c r="AB16">
        <f t="shared" si="1"/>
        <v>11711633117548900</v>
      </c>
      <c r="AC16">
        <f t="shared" si="1"/>
        <v>11265981520193608</v>
      </c>
      <c r="AD16">
        <f t="shared" si="1"/>
        <v>4996570480600182</v>
      </c>
    </row>
    <row r="17" spans="1:30" ht="12.75">
      <c r="A17" t="s">
        <v>24</v>
      </c>
      <c r="B17">
        <v>587994</v>
      </c>
      <c r="C17">
        <v>561379</v>
      </c>
      <c r="D17">
        <v>215298.6813268144</v>
      </c>
      <c r="E17">
        <v>539450.8002758187</v>
      </c>
      <c r="H17">
        <f t="shared" si="2"/>
        <v>107733460782.22813</v>
      </c>
      <c r="I17">
        <v>317110</v>
      </c>
      <c r="J17">
        <v>339735.29936686996</v>
      </c>
      <c r="K17">
        <f t="shared" si="0"/>
        <v>15514877797145080</v>
      </c>
      <c r="L17">
        <f t="shared" si="1"/>
        <v>7799090989801982</v>
      </c>
      <c r="M17">
        <f t="shared" si="1"/>
        <v>11043132773735864</v>
      </c>
      <c r="N17">
        <f t="shared" si="1"/>
        <v>21755104600886860</v>
      </c>
      <c r="O17">
        <f t="shared" si="1"/>
        <v>57750933133868160</v>
      </c>
      <c r="P17">
        <f t="shared" si="1"/>
        <v>7657841799702351</v>
      </c>
      <c r="Q17">
        <f t="shared" si="1"/>
        <v>3362570636453744</v>
      </c>
      <c r="R17">
        <f t="shared" si="1"/>
        <v>2823660642037531.5</v>
      </c>
      <c r="S17">
        <f t="shared" si="1"/>
        <v>14626212173841696</v>
      </c>
      <c r="T17">
        <f t="shared" si="1"/>
        <v>5157119943915104</v>
      </c>
      <c r="U17">
        <f t="shared" si="1"/>
        <v>10408671157936036</v>
      </c>
      <c r="V17">
        <f t="shared" si="1"/>
        <v>0</v>
      </c>
      <c r="W17">
        <f t="shared" si="1"/>
        <v>7204474348609124</v>
      </c>
      <c r="X17">
        <f t="shared" si="1"/>
        <v>4822697254695607</v>
      </c>
      <c r="Y17">
        <f t="shared" si="1"/>
        <v>8633631945637225</v>
      </c>
      <c r="Z17">
        <f t="shared" si="1"/>
        <v>23202299656073348</v>
      </c>
      <c r="AA17">
        <f t="shared" si="1"/>
        <v>4188791032317733.5</v>
      </c>
      <c r="AB17">
        <f t="shared" si="1"/>
        <v>2193498302499834.8</v>
      </c>
      <c r="AC17">
        <f t="shared" si="1"/>
        <v>650782331012431.1</v>
      </c>
      <c r="AD17">
        <f t="shared" si="1"/>
        <v>3652394481354416.5</v>
      </c>
    </row>
    <row r="18" spans="1:30" ht="12.75">
      <c r="A18" t="s">
        <v>25</v>
      </c>
      <c r="B18">
        <v>250337</v>
      </c>
      <c r="C18">
        <v>227996</v>
      </c>
      <c r="D18">
        <v>286969.3551427375</v>
      </c>
      <c r="E18">
        <v>682060.7777275555</v>
      </c>
      <c r="H18">
        <f t="shared" si="2"/>
        <v>52226442243.85986</v>
      </c>
      <c r="I18">
        <v>220600</v>
      </c>
      <c r="J18">
        <v>236747.2449857655</v>
      </c>
      <c r="K18">
        <f t="shared" si="0"/>
        <v>1611370512038542.5</v>
      </c>
      <c r="L18">
        <f t="shared" si="1"/>
        <v>3805980857494334</v>
      </c>
      <c r="M18">
        <f t="shared" si="1"/>
        <v>1384092737990521.8</v>
      </c>
      <c r="N18">
        <f t="shared" si="1"/>
        <v>1884912104584682.2</v>
      </c>
      <c r="O18">
        <f t="shared" si="1"/>
        <v>79696433690097900</v>
      </c>
      <c r="P18">
        <f t="shared" si="1"/>
        <v>4399837799175574</v>
      </c>
      <c r="Q18">
        <f t="shared" si="1"/>
        <v>12083947617406638</v>
      </c>
      <c r="R18">
        <f t="shared" si="1"/>
        <v>11879989748625200</v>
      </c>
      <c r="S18">
        <f t="shared" si="1"/>
        <v>2377002218855896</v>
      </c>
      <c r="T18">
        <f t="shared" si="1"/>
        <v>3837033072113115</v>
      </c>
      <c r="U18">
        <f t="shared" si="1"/>
        <v>2269393299995075.5</v>
      </c>
      <c r="V18">
        <f t="shared" si="1"/>
        <v>7204474348609125</v>
      </c>
      <c r="W18">
        <f t="shared" si="1"/>
        <v>0</v>
      </c>
      <c r="X18">
        <f t="shared" si="1"/>
        <v>21460561292037884</v>
      </c>
      <c r="Y18">
        <f t="shared" si="1"/>
        <v>1672843766603144.8</v>
      </c>
      <c r="Z18">
        <f t="shared" si="1"/>
        <v>2782124858861931</v>
      </c>
      <c r="AA18">
        <f t="shared" si="1"/>
        <v>2773482997314718.5</v>
      </c>
      <c r="AB18">
        <f t="shared" si="1"/>
        <v>7628087084288534</v>
      </c>
      <c r="AC18">
        <f t="shared" si="1"/>
        <v>7939760482574553</v>
      </c>
      <c r="AD18">
        <f t="shared" si="1"/>
        <v>4254758628786188</v>
      </c>
    </row>
    <row r="19" spans="1:30" ht="12.75">
      <c r="A19" t="s">
        <v>26</v>
      </c>
      <c r="B19">
        <v>268591</v>
      </c>
      <c r="C19">
        <v>254580</v>
      </c>
      <c r="D19">
        <v>365488.7785635409</v>
      </c>
      <c r="E19">
        <v>770170.7833022308</v>
      </c>
      <c r="H19">
        <f t="shared" si="2"/>
        <v>355875076222.2266</v>
      </c>
      <c r="I19">
        <v>1092272</v>
      </c>
      <c r="J19">
        <v>325811.7723627692</v>
      </c>
      <c r="K19">
        <f t="shared" si="0"/>
        <v>45136788337956080</v>
      </c>
      <c r="L19">
        <f t="shared" si="1"/>
        <v>20684059594817332</v>
      </c>
      <c r="M19">
        <f t="shared" si="1"/>
        <v>31968573466235484</v>
      </c>
      <c r="N19">
        <f t="shared" si="1"/>
        <v>63541956445203220</v>
      </c>
      <c r="O19">
        <f t="shared" si="1"/>
        <v>2.2537649987906416E+17</v>
      </c>
      <c r="P19">
        <f t="shared" si="1"/>
        <v>19865779334710636</v>
      </c>
      <c r="Q19">
        <f t="shared" si="1"/>
        <v>18105397830718532</v>
      </c>
      <c r="R19">
        <f t="shared" si="1"/>
        <v>16363572207822200</v>
      </c>
      <c r="S19">
        <f t="shared" si="1"/>
        <v>41977130616084950</v>
      </c>
      <c r="T19">
        <f t="shared" si="1"/>
        <v>12793416330439008</v>
      </c>
      <c r="U19">
        <f t="shared" si="1"/>
        <v>29486027465258976</v>
      </c>
      <c r="V19">
        <f t="shared" si="1"/>
        <v>4822697254695608</v>
      </c>
      <c r="W19">
        <f t="shared" si="1"/>
        <v>21460561292037884</v>
      </c>
      <c r="X19">
        <f t="shared" si="1"/>
        <v>0</v>
      </c>
      <c r="Y19">
        <f t="shared" si="1"/>
        <v>24597904014430280</v>
      </c>
      <c r="Z19">
        <f t="shared" si="1"/>
        <v>70976964461420504</v>
      </c>
      <c r="AA19">
        <f t="shared" si="1"/>
        <v>10620918910797580</v>
      </c>
      <c r="AB19">
        <f t="shared" si="1"/>
        <v>11640219028740966</v>
      </c>
      <c r="AC19">
        <f t="shared" si="1"/>
        <v>3376361105995402.5</v>
      </c>
      <c r="AD19">
        <f t="shared" si="1"/>
        <v>8031539855858971</v>
      </c>
    </row>
    <row r="20" spans="1:30" ht="12.75">
      <c r="A20" t="s">
        <v>27</v>
      </c>
      <c r="B20">
        <v>369401</v>
      </c>
      <c r="C20">
        <v>349007</v>
      </c>
      <c r="D20">
        <v>334179.7405639277</v>
      </c>
      <c r="E20">
        <v>722614.7232930758</v>
      </c>
      <c r="H20">
        <f t="shared" si="2"/>
        <v>87601828800.95117</v>
      </c>
      <c r="I20">
        <v>337992</v>
      </c>
      <c r="J20">
        <v>259183.1427990934</v>
      </c>
      <c r="K20">
        <f t="shared" si="0"/>
        <v>1671459443240949.2</v>
      </c>
      <c r="L20">
        <f t="shared" si="1"/>
        <v>2750065613338029</v>
      </c>
      <c r="M20">
        <f t="shared" si="1"/>
        <v>905505138918971.1</v>
      </c>
      <c r="N20">
        <f t="shared" si="1"/>
        <v>2792605371190826</v>
      </c>
      <c r="O20">
        <f t="shared" si="1"/>
        <v>1.0891536653471216E+17</v>
      </c>
      <c r="P20">
        <f aca="true" t="shared" si="4" ref="L20:AD25">+ABS(P$5-$J20)*$I20*P$4</f>
        <v>3494523825069872</v>
      </c>
      <c r="Q20">
        <f t="shared" si="4"/>
        <v>15261822887776748</v>
      </c>
      <c r="R20">
        <f t="shared" si="4"/>
        <v>14892273456747292</v>
      </c>
      <c r="S20">
        <f t="shared" si="4"/>
        <v>547604916273028.4</v>
      </c>
      <c r="T20">
        <f t="shared" si="4"/>
        <v>3400730458675196</v>
      </c>
      <c r="U20">
        <f t="shared" si="4"/>
        <v>302732124696702.75</v>
      </c>
      <c r="V20">
        <f t="shared" si="4"/>
        <v>8633631945637225</v>
      </c>
      <c r="W20">
        <f t="shared" si="4"/>
        <v>1672843766603144.8</v>
      </c>
      <c r="X20">
        <f t="shared" si="4"/>
        <v>24597904014430276</v>
      </c>
      <c r="Y20">
        <f t="shared" si="4"/>
        <v>0</v>
      </c>
      <c r="Z20">
        <f t="shared" si="4"/>
        <v>8721477982758437</v>
      </c>
      <c r="AA20">
        <f t="shared" si="4"/>
        <v>2351044312004827.5</v>
      </c>
      <c r="AB20">
        <f t="shared" si="4"/>
        <v>9650596689379622</v>
      </c>
      <c r="AC20">
        <f t="shared" si="4"/>
        <v>9363668924747826</v>
      </c>
      <c r="AD20">
        <f t="shared" si="4"/>
        <v>4250710488415691.5</v>
      </c>
    </row>
    <row r="21" spans="1:30" ht="12.75">
      <c r="A21" t="s">
        <v>28</v>
      </c>
      <c r="B21">
        <v>299112</v>
      </c>
      <c r="C21">
        <v>279623</v>
      </c>
      <c r="D21">
        <v>301228.8119771908</v>
      </c>
      <c r="E21">
        <v>672896.7257814641</v>
      </c>
      <c r="H21">
        <f t="shared" si="2"/>
        <v>126594332828.0789</v>
      </c>
      <c r="I21">
        <v>587994</v>
      </c>
      <c r="J21">
        <v>215298.6813268144</v>
      </c>
      <c r="K21">
        <f t="shared" si="0"/>
        <v>11180805813330722</v>
      </c>
      <c r="L21">
        <f t="shared" si="4"/>
        <v>15269060300194434</v>
      </c>
      <c r="M21">
        <f t="shared" si="4"/>
        <v>8722011576084769</v>
      </c>
      <c r="N21">
        <f t="shared" si="4"/>
        <v>14471522521741040</v>
      </c>
      <c r="O21">
        <f t="shared" si="4"/>
        <v>2.34364111467729E+17</v>
      </c>
      <c r="P21">
        <f t="shared" si="4"/>
        <v>17127054816233116</v>
      </c>
      <c r="Q21">
        <f t="shared" si="4"/>
        <v>37618328440898350</v>
      </c>
      <c r="R21">
        <f t="shared" si="4"/>
        <v>37169582767017140</v>
      </c>
      <c r="S21">
        <f t="shared" si="4"/>
        <v>13303380872385656</v>
      </c>
      <c r="T21">
        <f t="shared" si="4"/>
        <v>14348825149955386</v>
      </c>
      <c r="U21">
        <f t="shared" si="4"/>
        <v>11328150009436844</v>
      </c>
      <c r="V21">
        <f t="shared" si="4"/>
        <v>23202299656073348</v>
      </c>
      <c r="W21">
        <f t="shared" si="4"/>
        <v>2782124858861931</v>
      </c>
      <c r="X21">
        <f t="shared" si="4"/>
        <v>70976964461420510</v>
      </c>
      <c r="Y21">
        <f t="shared" si="4"/>
        <v>8721477982758437</v>
      </c>
      <c r="Z21">
        <f t="shared" si="4"/>
        <v>0</v>
      </c>
      <c r="AA21">
        <f t="shared" si="4"/>
        <v>10549683374052538</v>
      </c>
      <c r="AB21">
        <f t="shared" si="4"/>
        <v>23719506505012404</v>
      </c>
      <c r="AC21">
        <f t="shared" si="4"/>
        <v>25821628423297364</v>
      </c>
      <c r="AD21">
        <f t="shared" si="4"/>
        <v>15113052928188648</v>
      </c>
    </row>
    <row r="22" spans="8:30" ht="12.75">
      <c r="H22">
        <f t="shared" si="2"/>
        <v>71839047458.36748</v>
      </c>
      <c r="I22">
        <v>250337</v>
      </c>
      <c r="J22">
        <v>286969.3551427375</v>
      </c>
      <c r="K22">
        <f t="shared" si="0"/>
        <v>5035836574563343</v>
      </c>
      <c r="L22">
        <f t="shared" si="4"/>
        <v>789535432349639.5</v>
      </c>
      <c r="M22">
        <f t="shared" si="4"/>
        <v>3446506231373869</v>
      </c>
      <c r="N22">
        <f t="shared" si="4"/>
        <v>7279075093812463</v>
      </c>
      <c r="O22">
        <f t="shared" si="4"/>
        <v>68568907871814450</v>
      </c>
      <c r="P22">
        <f t="shared" si="4"/>
        <v>389881728332262.9</v>
      </c>
      <c r="Q22">
        <f t="shared" si="4"/>
        <v>8320268905369455</v>
      </c>
      <c r="R22">
        <f t="shared" si="4"/>
        <v>7994222273144004</v>
      </c>
      <c r="S22">
        <f t="shared" si="4"/>
        <v>4248579940746657</v>
      </c>
      <c r="T22">
        <f t="shared" si="4"/>
        <v>245589776297057.25</v>
      </c>
      <c r="U22">
        <f t="shared" si="4"/>
        <v>2687532391741030</v>
      </c>
      <c r="V22">
        <f t="shared" si="4"/>
        <v>4188791032317733</v>
      </c>
      <c r="W22">
        <f t="shared" si="4"/>
        <v>2773482997314718.5</v>
      </c>
      <c r="X22">
        <f t="shared" si="4"/>
        <v>10620918910797580</v>
      </c>
      <c r="Y22">
        <f t="shared" si="4"/>
        <v>2351044312004827.5</v>
      </c>
      <c r="Z22">
        <f t="shared" si="4"/>
        <v>10549683374052538</v>
      </c>
      <c r="AA22">
        <f t="shared" si="4"/>
        <v>0</v>
      </c>
      <c r="AB22">
        <f t="shared" si="4"/>
        <v>5279509812727928</v>
      </c>
      <c r="AC22">
        <f t="shared" si="4"/>
        <v>4365768029171404.5</v>
      </c>
      <c r="AD22">
        <f t="shared" si="4"/>
        <v>1067731027024695.8</v>
      </c>
    </row>
    <row r="23" spans="8:30" ht="12.75">
      <c r="H23">
        <f t="shared" si="2"/>
        <v>98166996523.16002</v>
      </c>
      <c r="I23">
        <v>268591</v>
      </c>
      <c r="J23">
        <v>365488.7785635409</v>
      </c>
      <c r="K23">
        <f t="shared" si="0"/>
        <v>16917733553330318</v>
      </c>
      <c r="L23">
        <f t="shared" si="4"/>
        <v>9416447962210784</v>
      </c>
      <c r="M23">
        <f t="shared" si="4"/>
        <v>12113858600877852</v>
      </c>
      <c r="N23">
        <f t="shared" si="4"/>
        <v>23608160109276396</v>
      </c>
      <c r="O23">
        <f t="shared" si="4"/>
        <v>36881962829231016</v>
      </c>
      <c r="P23">
        <f t="shared" si="4"/>
        <v>9447701189017512</v>
      </c>
      <c r="Q23">
        <f t="shared" si="4"/>
        <v>118834061016954.92</v>
      </c>
      <c r="R23">
        <f t="shared" si="4"/>
        <v>627333495087951.6</v>
      </c>
      <c r="S23">
        <f t="shared" si="4"/>
        <v>16209922453258550</v>
      </c>
      <c r="T23">
        <f t="shared" si="4"/>
        <v>6628587077396006</v>
      </c>
      <c r="U23">
        <f t="shared" si="4"/>
        <v>11711633117548898</v>
      </c>
      <c r="V23">
        <f t="shared" si="4"/>
        <v>2193498302499834.8</v>
      </c>
      <c r="W23">
        <f t="shared" si="4"/>
        <v>7628087084288534</v>
      </c>
      <c r="X23">
        <f t="shared" si="4"/>
        <v>11640219028740966</v>
      </c>
      <c r="Y23">
        <f t="shared" si="4"/>
        <v>9650596689379622</v>
      </c>
      <c r="Z23">
        <f t="shared" si="4"/>
        <v>23719506505012410</v>
      </c>
      <c r="AA23">
        <f t="shared" si="4"/>
        <v>5279509812727928</v>
      </c>
      <c r="AB23">
        <f t="shared" si="4"/>
        <v>0</v>
      </c>
      <c r="AC23">
        <f t="shared" si="4"/>
        <v>3106413369211634</v>
      </c>
      <c r="AD23">
        <f t="shared" si="4"/>
        <v>5162568037585679</v>
      </c>
    </row>
    <row r="24" spans="8:30" ht="12.75">
      <c r="H24">
        <f t="shared" si="2"/>
        <v>123446330344.05545</v>
      </c>
      <c r="I24">
        <v>369401</v>
      </c>
      <c r="J24">
        <v>334179.7405639277</v>
      </c>
      <c r="K24">
        <f t="shared" si="0"/>
        <v>16952765220321164</v>
      </c>
      <c r="L24">
        <f t="shared" si="4"/>
        <v>8251268096759991</v>
      </c>
      <c r="M24">
        <f t="shared" si="4"/>
        <v>12045165532322064</v>
      </c>
      <c r="N24">
        <f t="shared" si="4"/>
        <v>23805158296431744</v>
      </c>
      <c r="O24">
        <f t="shared" si="4"/>
        <v>70843975968468344</v>
      </c>
      <c r="P24">
        <f t="shared" si="4"/>
        <v>8041959787842899</v>
      </c>
      <c r="Q24">
        <f t="shared" si="4"/>
        <v>4797300036766937</v>
      </c>
      <c r="R24">
        <f t="shared" si="4"/>
        <v>4184965501152148</v>
      </c>
      <c r="S24">
        <f t="shared" si="4"/>
        <v>15904242952149760</v>
      </c>
      <c r="T24">
        <f t="shared" si="4"/>
        <v>5336853453461956</v>
      </c>
      <c r="U24">
        <f t="shared" si="4"/>
        <v>11265981520193608</v>
      </c>
      <c r="V24">
        <f t="shared" si="4"/>
        <v>650782331012431.1</v>
      </c>
      <c r="W24">
        <f t="shared" si="4"/>
        <v>7939760482574554</v>
      </c>
      <c r="X24">
        <f t="shared" si="4"/>
        <v>3376361105995402.5</v>
      </c>
      <c r="Y24">
        <f t="shared" si="4"/>
        <v>9363668924747826</v>
      </c>
      <c r="Z24">
        <f t="shared" si="4"/>
        <v>25821628423297364</v>
      </c>
      <c r="AA24">
        <f t="shared" si="4"/>
        <v>4365768029171404</v>
      </c>
      <c r="AB24">
        <f t="shared" si="4"/>
        <v>3106413369211634</v>
      </c>
      <c r="AC24">
        <f t="shared" si="4"/>
        <v>0</v>
      </c>
      <c r="AD24">
        <f t="shared" si="4"/>
        <v>3640822961158628</v>
      </c>
    </row>
    <row r="25" spans="8:30" ht="12.75">
      <c r="H25">
        <f t="shared" si="2"/>
        <v>90101152408.12149</v>
      </c>
      <c r="I25">
        <v>299112</v>
      </c>
      <c r="J25">
        <v>301228.8119771908</v>
      </c>
      <c r="K25">
        <f t="shared" si="0"/>
        <v>8345744117749182</v>
      </c>
      <c r="L25">
        <f t="shared" si="4"/>
        <v>2676434847633030.5</v>
      </c>
      <c r="M25">
        <f t="shared" si="4"/>
        <v>5820079266166020</v>
      </c>
      <c r="N25">
        <f t="shared" si="4"/>
        <v>11892370255810132</v>
      </c>
      <c r="O25">
        <f t="shared" si="4"/>
        <v>74509127202146880</v>
      </c>
      <c r="P25">
        <f t="shared" si="4"/>
        <v>2291954191187803.5</v>
      </c>
      <c r="Q25">
        <f t="shared" si="4"/>
        <v>8111940884684971</v>
      </c>
      <c r="R25">
        <f t="shared" si="4"/>
        <v>7690277013561034</v>
      </c>
      <c r="S25">
        <f t="shared" si="4"/>
        <v>7432777198676839</v>
      </c>
      <c r="T25">
        <f t="shared" si="4"/>
        <v>1100419236724516</v>
      </c>
      <c r="U25">
        <f t="shared" si="4"/>
        <v>4996570480600182</v>
      </c>
      <c r="V25">
        <f t="shared" si="4"/>
        <v>3652394481354416.5</v>
      </c>
      <c r="W25">
        <f t="shared" si="4"/>
        <v>4254758628786188</v>
      </c>
      <c r="X25">
        <f t="shared" si="4"/>
        <v>8031539855858972</v>
      </c>
      <c r="Y25">
        <f t="shared" si="4"/>
        <v>4250710488415691.5</v>
      </c>
      <c r="Z25">
        <f t="shared" si="4"/>
        <v>15113052928188648</v>
      </c>
      <c r="AA25">
        <f t="shared" si="4"/>
        <v>1067731027024695.8</v>
      </c>
      <c r="AB25">
        <f t="shared" si="4"/>
        <v>5162568037585679</v>
      </c>
      <c r="AC25">
        <f t="shared" si="4"/>
        <v>3640822961158628</v>
      </c>
      <c r="AD25">
        <f t="shared" si="4"/>
        <v>0</v>
      </c>
    </row>
    <row r="26" spans="7:10" ht="12.75">
      <c r="G26" s="6" t="s">
        <v>31</v>
      </c>
      <c r="H26">
        <f>SUM(H6:H25)</f>
        <v>3203890344261.079</v>
      </c>
      <c r="I26">
        <f>SUM(I6:I25)</f>
        <v>10174853</v>
      </c>
      <c r="J26">
        <f>SUM(K6:AD25)</f>
        <v>8.191949563646537E+18</v>
      </c>
    </row>
    <row r="27" spans="7:10" ht="12.75">
      <c r="G27" s="6" t="s">
        <v>38</v>
      </c>
      <c r="J27">
        <f>+H26/I26</f>
        <v>314883.20708526</v>
      </c>
    </row>
    <row r="28" spans="7:10" ht="12.75">
      <c r="G28" s="4" t="s">
        <v>33</v>
      </c>
      <c r="H28" s="7"/>
      <c r="I28" s="7"/>
      <c r="J28" s="5">
        <f>+J26/2/I26^2/J27</f>
        <v>0.12564681580506637</v>
      </c>
    </row>
    <row r="32" spans="11:30" ht="12.75">
      <c r="K32">
        <v>516892</v>
      </c>
      <c r="L32">
        <v>373984</v>
      </c>
      <c r="M32">
        <v>355199</v>
      </c>
      <c r="N32">
        <v>674999</v>
      </c>
      <c r="O32">
        <v>1744665.0000000002</v>
      </c>
      <c r="P32">
        <v>407389</v>
      </c>
      <c r="Q32">
        <v>419506</v>
      </c>
      <c r="R32">
        <v>447601</v>
      </c>
      <c r="S32">
        <v>539507</v>
      </c>
      <c r="T32">
        <v>303503</v>
      </c>
      <c r="U32">
        <v>383489</v>
      </c>
      <c r="V32">
        <v>300677</v>
      </c>
      <c r="W32">
        <v>198392</v>
      </c>
      <c r="X32">
        <v>1223465</v>
      </c>
      <c r="Y32">
        <v>315512</v>
      </c>
      <c r="Z32">
        <v>561379</v>
      </c>
      <c r="AA32">
        <v>227996</v>
      </c>
      <c r="AB32">
        <v>254580</v>
      </c>
      <c r="AC32">
        <v>349007</v>
      </c>
      <c r="AD32">
        <v>279623</v>
      </c>
    </row>
    <row r="33" spans="8:30" ht="12.75">
      <c r="H33" s="6" t="s">
        <v>37</v>
      </c>
      <c r="I33" s="6" t="s">
        <v>36</v>
      </c>
      <c r="J33" s="6" t="s">
        <v>35</v>
      </c>
      <c r="K33">
        <v>592281.7864091876</v>
      </c>
      <c r="L33">
        <v>610381.593092747</v>
      </c>
      <c r="M33">
        <v>590148.0305022589</v>
      </c>
      <c r="N33">
        <v>593876.430166915</v>
      </c>
      <c r="O33">
        <v>937411.310541516</v>
      </c>
      <c r="P33">
        <v>641549.5735927022</v>
      </c>
      <c r="Q33">
        <v>820665.3636039549</v>
      </c>
      <c r="R33">
        <v>792724.2575481675</v>
      </c>
      <c r="S33">
        <v>619980.0142207346</v>
      </c>
      <c r="T33">
        <v>683882.9490656718</v>
      </c>
      <c r="U33">
        <v>625108.0473915103</v>
      </c>
      <c r="V33">
        <v>805922.765120567</v>
      </c>
      <c r="W33">
        <v>583662.8791298163</v>
      </c>
      <c r="X33">
        <v>805653.6620546238</v>
      </c>
      <c r="Y33">
        <v>565471.8531519498</v>
      </c>
      <c r="Z33">
        <v>539450.8002758187</v>
      </c>
      <c r="AA33">
        <v>682060.7777275555</v>
      </c>
      <c r="AB33">
        <v>770170.7833022308</v>
      </c>
      <c r="AC33">
        <v>722614.7232930758</v>
      </c>
      <c r="AD33">
        <v>672896.7257814641</v>
      </c>
    </row>
    <row r="34" spans="8:30" ht="12.75">
      <c r="H34">
        <f>+I34*J34</f>
        <v>306145717140.6178</v>
      </c>
      <c r="I34">
        <v>516892</v>
      </c>
      <c r="J34">
        <v>592281.7864091876</v>
      </c>
      <c r="K34">
        <f aca="true" t="shared" si="5" ref="K34:K53">+ABS(K$33-$J34)*$I34*K$32</f>
        <v>0</v>
      </c>
      <c r="L34">
        <f aca="true" t="shared" si="6" ref="L34:AD48">+ABS(L$33-$J34)*$I34*L$32</f>
        <v>3498861643003702.5</v>
      </c>
      <c r="M34">
        <f t="shared" si="6"/>
        <v>391756563526974.25</v>
      </c>
      <c r="N34">
        <f t="shared" si="6"/>
        <v>556373731564361.1</v>
      </c>
      <c r="O34">
        <f t="shared" si="6"/>
        <v>3.1123897180757824E+17</v>
      </c>
      <c r="P34">
        <f t="shared" si="6"/>
        <v>10374619219160076</v>
      </c>
      <c r="Q34">
        <f t="shared" si="6"/>
        <v>49522533948882440</v>
      </c>
      <c r="R34">
        <f t="shared" si="6"/>
        <v>46374645949995384</v>
      </c>
      <c r="S34">
        <f t="shared" si="6"/>
        <v>7724117602543328</v>
      </c>
      <c r="T34">
        <f t="shared" si="6"/>
        <v>14370232172662554</v>
      </c>
      <c r="U34">
        <f t="shared" si="6"/>
        <v>6506900109808664</v>
      </c>
      <c r="V34">
        <f t="shared" si="6"/>
        <v>33203554475168696</v>
      </c>
      <c r="W34">
        <f t="shared" si="6"/>
        <v>883845133181666.8</v>
      </c>
      <c r="X34">
        <f t="shared" si="6"/>
        <v>1.349362185631347E+17</v>
      </c>
      <c r="Y34">
        <f t="shared" si="6"/>
        <v>4372314820768901</v>
      </c>
      <c r="Z34">
        <f t="shared" si="6"/>
        <v>15330089500814078</v>
      </c>
      <c r="AA34">
        <f t="shared" si="6"/>
        <v>10580392038592188</v>
      </c>
      <c r="AB34">
        <f t="shared" si="6"/>
        <v>23408478094679456</v>
      </c>
      <c r="AC34">
        <f t="shared" si="6"/>
        <v>23511921868080456</v>
      </c>
      <c r="AD34">
        <f t="shared" si="6"/>
        <v>11651671532863894</v>
      </c>
    </row>
    <row r="35" spans="8:30" ht="12.75">
      <c r="H35">
        <f aca="true" t="shared" si="7" ref="H35:H53">+I35*J35</f>
        <v>228272949711.1979</v>
      </c>
      <c r="I35">
        <v>373984</v>
      </c>
      <c r="J35">
        <v>610381.593092747</v>
      </c>
      <c r="K35">
        <f t="shared" si="5"/>
        <v>3498861643003702.5</v>
      </c>
      <c r="L35">
        <f aca="true" t="shared" si="8" ref="L35:Z35">+ABS(L$33-$J35)*$I35*L$32</f>
        <v>0</v>
      </c>
      <c r="M35">
        <f t="shared" si="8"/>
        <v>2687801017209289.5</v>
      </c>
      <c r="N35">
        <f t="shared" si="8"/>
        <v>4166543952199860.5</v>
      </c>
      <c r="O35">
        <f t="shared" si="8"/>
        <v>2.133793020284591E+17</v>
      </c>
      <c r="P35">
        <f t="shared" si="8"/>
        <v>4748659000674659</v>
      </c>
      <c r="Q35">
        <f t="shared" si="8"/>
        <v>32991112038741052</v>
      </c>
      <c r="R35">
        <f t="shared" si="8"/>
        <v>30523361980245336</v>
      </c>
      <c r="S35">
        <f t="shared" si="8"/>
        <v>1936644500277747</v>
      </c>
      <c r="T35">
        <f t="shared" si="8"/>
        <v>8342790957539446</v>
      </c>
      <c r="U35">
        <f t="shared" si="8"/>
        <v>2112049670052615.2</v>
      </c>
      <c r="V35">
        <f t="shared" si="8"/>
        <v>21988289419468796</v>
      </c>
      <c r="W35">
        <f t="shared" si="8"/>
        <v>1982406571134014.5</v>
      </c>
      <c r="X35">
        <f t="shared" si="8"/>
        <v>89347972116143890</v>
      </c>
      <c r="Y35">
        <f t="shared" si="8"/>
        <v>5299189425717212</v>
      </c>
      <c r="Z35">
        <f t="shared" si="8"/>
        <v>14891690415328982</v>
      </c>
      <c r="AA35">
        <f t="shared" si="6"/>
        <v>6111858719041092</v>
      </c>
      <c r="AB35">
        <f t="shared" si="6"/>
        <v>15213344518167662</v>
      </c>
      <c r="AC35">
        <f t="shared" si="6"/>
        <v>14649008656493828</v>
      </c>
      <c r="AD35">
        <f t="shared" si="6"/>
        <v>6537490495780446</v>
      </c>
    </row>
    <row r="36" spans="8:30" ht="12.75">
      <c r="H36">
        <f t="shared" si="7"/>
        <v>209619990286.37186</v>
      </c>
      <c r="I36">
        <v>355199</v>
      </c>
      <c r="J36">
        <v>590148.0305022589</v>
      </c>
      <c r="K36">
        <f t="shared" si="5"/>
        <v>391756563526974.25</v>
      </c>
      <c r="L36">
        <f t="shared" si="6"/>
        <v>2687801017209289.5</v>
      </c>
      <c r="M36">
        <f t="shared" si="6"/>
        <v>0</v>
      </c>
      <c r="N36">
        <f t="shared" si="6"/>
        <v>893917262604322.8</v>
      </c>
      <c r="O36">
        <f t="shared" si="6"/>
        <v>2.1520018787674365E+17</v>
      </c>
      <c r="P36">
        <f t="shared" si="6"/>
        <v>7438017393740143</v>
      </c>
      <c r="Q36">
        <f t="shared" si="6"/>
        <v>34348952518220520</v>
      </c>
      <c r="R36">
        <f t="shared" si="6"/>
        <v>32207073230739972</v>
      </c>
      <c r="S36">
        <f t="shared" si="6"/>
        <v>5716773052445259</v>
      </c>
      <c r="T36">
        <f t="shared" si="6"/>
        <v>10104995607975542</v>
      </c>
      <c r="U36">
        <f t="shared" si="6"/>
        <v>4762075530080411</v>
      </c>
      <c r="V36">
        <f t="shared" si="6"/>
        <v>23044778279170590</v>
      </c>
      <c r="W36">
        <f t="shared" si="6"/>
        <v>456999797462045</v>
      </c>
      <c r="X36">
        <f t="shared" si="6"/>
        <v>93653046170964960</v>
      </c>
      <c r="Y36">
        <f t="shared" si="6"/>
        <v>2765448014577069</v>
      </c>
      <c r="Z36">
        <f t="shared" si="6"/>
        <v>10109091556308574</v>
      </c>
      <c r="AA36">
        <f t="shared" si="6"/>
        <v>7443457436319004</v>
      </c>
      <c r="AB36">
        <f t="shared" si="6"/>
        <v>16278838513064130</v>
      </c>
      <c r="AC36">
        <f t="shared" si="6"/>
        <v>16421490211856962</v>
      </c>
      <c r="AD36">
        <f t="shared" si="6"/>
        <v>8218750188365897</v>
      </c>
    </row>
    <row r="37" spans="8:30" ht="12.75">
      <c r="H37">
        <f t="shared" si="7"/>
        <v>400865996486.2374</v>
      </c>
      <c r="I37">
        <v>674999</v>
      </c>
      <c r="J37">
        <v>593876.430166915</v>
      </c>
      <c r="K37">
        <f t="shared" si="5"/>
        <v>556373731564361.1</v>
      </c>
      <c r="L37">
        <f t="shared" si="6"/>
        <v>4166543952199860.5</v>
      </c>
      <c r="M37">
        <f t="shared" si="6"/>
        <v>893917262604322.8</v>
      </c>
      <c r="N37">
        <f t="shared" si="6"/>
        <v>0</v>
      </c>
      <c r="O37">
        <f t="shared" si="6"/>
        <v>4.045628660431265E+17</v>
      </c>
      <c r="P37">
        <f t="shared" si="6"/>
        <v>13109502681770192</v>
      </c>
      <c r="Q37">
        <f t="shared" si="6"/>
        <v>64218944720227940</v>
      </c>
      <c r="R37">
        <f t="shared" si="6"/>
        <v>60077939304494930</v>
      </c>
      <c r="S37">
        <f t="shared" si="6"/>
        <v>9506055684367430</v>
      </c>
      <c r="T37">
        <f t="shared" si="6"/>
        <v>18439115423848836</v>
      </c>
      <c r="U37">
        <f t="shared" si="6"/>
        <v>8084450642062274</v>
      </c>
      <c r="V37">
        <f t="shared" si="6"/>
        <v>43036218944574140</v>
      </c>
      <c r="W37">
        <f t="shared" si="6"/>
        <v>1367741575425831</v>
      </c>
      <c r="X37">
        <f t="shared" si="6"/>
        <v>1.7489361183072864E+17</v>
      </c>
      <c r="Y37">
        <f t="shared" si="6"/>
        <v>6049330847638427</v>
      </c>
      <c r="Z37">
        <f t="shared" si="6"/>
        <v>20623518282372084</v>
      </c>
      <c r="AA37">
        <f t="shared" si="6"/>
        <v>13571312886165658</v>
      </c>
      <c r="AB37">
        <f t="shared" si="6"/>
        <v>30294641203285950</v>
      </c>
      <c r="AC37">
        <f t="shared" si="6"/>
        <v>30328086761064896</v>
      </c>
      <c r="AD37">
        <f t="shared" si="6"/>
        <v>14914705085531166</v>
      </c>
    </row>
    <row r="38" spans="8:30" ht="12.75">
      <c r="H38">
        <f t="shared" si="7"/>
        <v>1635468704105.9143</v>
      </c>
      <c r="I38">
        <v>1744665.0000000002</v>
      </c>
      <c r="J38">
        <v>937411.310541516</v>
      </c>
      <c r="K38">
        <f t="shared" si="5"/>
        <v>3.1123897180757824E+17</v>
      </c>
      <c r="L38">
        <f t="shared" si="6"/>
        <v>2.1337930202845914E+17</v>
      </c>
      <c r="M38">
        <f t="shared" si="6"/>
        <v>2.1520018787674365E+17</v>
      </c>
      <c r="N38">
        <f t="shared" si="6"/>
        <v>4.045628660431266E+17</v>
      </c>
      <c r="O38">
        <f t="shared" si="6"/>
        <v>0</v>
      </c>
      <c r="P38">
        <f t="shared" si="6"/>
        <v>2.102858981097049E+17</v>
      </c>
      <c r="Q38">
        <f t="shared" si="6"/>
        <v>85446059167452640</v>
      </c>
      <c r="R38">
        <f t="shared" si="6"/>
        <v>1.1298811617068E+17</v>
      </c>
      <c r="S38">
        <f t="shared" si="6"/>
        <v>2.9878505824417837E+17</v>
      </c>
      <c r="T38">
        <f t="shared" si="6"/>
        <v>1.3424607180416238E+17</v>
      </c>
      <c r="U38">
        <f t="shared" si="6"/>
        <v>2.089495700831838E+17</v>
      </c>
      <c r="V38">
        <f t="shared" si="6"/>
        <v>68976345073568570</v>
      </c>
      <c r="W38">
        <f t="shared" si="6"/>
        <v>1.224420880263797E+17</v>
      </c>
      <c r="X38">
        <f t="shared" si="6"/>
        <v>2.8124151831157622E+17</v>
      </c>
      <c r="Y38">
        <f t="shared" si="6"/>
        <v>2.047388141231232E+17</v>
      </c>
      <c r="Z38">
        <f t="shared" si="6"/>
        <v>3.89769803659767E+17</v>
      </c>
      <c r="AA38">
        <f t="shared" si="6"/>
        <v>1.015724773071167E+17</v>
      </c>
      <c r="AB38">
        <f t="shared" si="6"/>
        <v>74281020034590080</v>
      </c>
      <c r="AC38">
        <f t="shared" si="6"/>
        <v>1.3078970591085346E+17</v>
      </c>
      <c r="AD38">
        <f t="shared" si="6"/>
        <v>1.290430331652772E+17</v>
      </c>
    </row>
    <row r="39" spans="8:30" ht="12.75">
      <c r="H39">
        <f t="shared" si="7"/>
        <v>261360239236.35733</v>
      </c>
      <c r="I39">
        <v>407389</v>
      </c>
      <c r="J39">
        <v>641549.5735927022</v>
      </c>
      <c r="K39">
        <f t="shared" si="5"/>
        <v>10374619219160076</v>
      </c>
      <c r="L39">
        <f t="shared" si="6"/>
        <v>4748659000674660</v>
      </c>
      <c r="M39">
        <f t="shared" si="6"/>
        <v>7438017393740143</v>
      </c>
      <c r="N39">
        <f t="shared" si="6"/>
        <v>13109502681770192</v>
      </c>
      <c r="O39">
        <f t="shared" si="6"/>
        <v>2.102858981097049E+17</v>
      </c>
      <c r="P39">
        <f t="shared" si="6"/>
        <v>0</v>
      </c>
      <c r="Q39">
        <f t="shared" si="6"/>
        <v>30611269999822596</v>
      </c>
      <c r="R39">
        <f t="shared" si="6"/>
        <v>27566359513800564</v>
      </c>
      <c r="S39">
        <f t="shared" si="6"/>
        <v>4740756570209775</v>
      </c>
      <c r="T39">
        <f t="shared" si="6"/>
        <v>5234258718873738</v>
      </c>
      <c r="U39">
        <f t="shared" si="6"/>
        <v>2568646488824815</v>
      </c>
      <c r="V39">
        <f t="shared" si="6"/>
        <v>20134483549997110</v>
      </c>
      <c r="W39">
        <f t="shared" si="6"/>
        <v>4678560010774691</v>
      </c>
      <c r="X39">
        <f t="shared" si="6"/>
        <v>81793774407897980</v>
      </c>
      <c r="Y39">
        <f t="shared" si="6"/>
        <v>9778734864524612</v>
      </c>
      <c r="Z39">
        <f t="shared" si="6"/>
        <v>23349951622930924</v>
      </c>
      <c r="AA39">
        <f t="shared" si="6"/>
        <v>3762804703339212</v>
      </c>
      <c r="AB39">
        <f t="shared" si="6"/>
        <v>13339703306879574</v>
      </c>
      <c r="AC39">
        <f t="shared" si="6"/>
        <v>11525973720030546</v>
      </c>
      <c r="AD39">
        <f t="shared" si="6"/>
        <v>3570921322409113</v>
      </c>
    </row>
    <row r="40" spans="8:30" ht="12.75">
      <c r="H40">
        <f t="shared" si="7"/>
        <v>344274044024.0407</v>
      </c>
      <c r="I40">
        <v>419506</v>
      </c>
      <c r="J40">
        <v>820665.3636039549</v>
      </c>
      <c r="K40">
        <f t="shared" si="5"/>
        <v>49522533948882440</v>
      </c>
      <c r="L40">
        <f t="shared" si="6"/>
        <v>32991112038741052</v>
      </c>
      <c r="M40">
        <f t="shared" si="6"/>
        <v>34348952518220520</v>
      </c>
      <c r="N40">
        <f t="shared" si="6"/>
        <v>64218944720227940</v>
      </c>
      <c r="O40">
        <f t="shared" si="6"/>
        <v>85446059167452640</v>
      </c>
      <c r="P40">
        <f t="shared" si="6"/>
        <v>30611269999822590</v>
      </c>
      <c r="Q40">
        <f t="shared" si="6"/>
        <v>0</v>
      </c>
      <c r="R40">
        <f t="shared" si="6"/>
        <v>5246537950200363</v>
      </c>
      <c r="S40">
        <f t="shared" si="6"/>
        <v>45420397383180970</v>
      </c>
      <c r="T40">
        <f t="shared" si="6"/>
        <v>17415318873696420</v>
      </c>
      <c r="U40">
        <f t="shared" si="6"/>
        <v>31460466372196870</v>
      </c>
      <c r="V40">
        <f t="shared" si="6"/>
        <v>1859569535779245.5</v>
      </c>
      <c r="W40">
        <f t="shared" si="6"/>
        <v>19724919115844690</v>
      </c>
      <c r="X40">
        <f t="shared" si="6"/>
        <v>7704769455172574</v>
      </c>
      <c r="Y40">
        <f t="shared" si="6"/>
        <v>33777203037542224</v>
      </c>
      <c r="Z40">
        <f t="shared" si="6"/>
        <v>66226552378094820</v>
      </c>
      <c r="AA40">
        <f t="shared" si="6"/>
        <v>13256931249985968</v>
      </c>
      <c r="AB40">
        <f t="shared" si="6"/>
        <v>5392711980684344</v>
      </c>
      <c r="AC40">
        <f t="shared" si="6"/>
        <v>14355646267898620</v>
      </c>
      <c r="AD40">
        <f t="shared" si="6"/>
        <v>17333782283964064</v>
      </c>
    </row>
    <row r="41" spans="8:30" ht="12.75">
      <c r="H41">
        <f t="shared" si="7"/>
        <v>354824170402.8173</v>
      </c>
      <c r="I41">
        <v>447601</v>
      </c>
      <c r="J41">
        <v>792724.2575481675</v>
      </c>
      <c r="K41">
        <f t="shared" si="5"/>
        <v>46374645949995380</v>
      </c>
      <c r="L41">
        <f t="shared" si="6"/>
        <v>30523361980245336</v>
      </c>
      <c r="M41">
        <f t="shared" si="6"/>
        <v>32207073230739976</v>
      </c>
      <c r="N41">
        <f t="shared" si="6"/>
        <v>60077939304494936</v>
      </c>
      <c r="O41">
        <f t="shared" si="6"/>
        <v>1.1298811617068E+17</v>
      </c>
      <c r="P41">
        <f t="shared" si="6"/>
        <v>27566359513800564</v>
      </c>
      <c r="Q41">
        <f t="shared" si="6"/>
        <v>5246537950200363</v>
      </c>
      <c r="R41">
        <f t="shared" si="6"/>
        <v>0</v>
      </c>
      <c r="S41">
        <f t="shared" si="6"/>
        <v>41714948866548840</v>
      </c>
      <c r="T41">
        <f t="shared" si="6"/>
        <v>14785900882670880</v>
      </c>
      <c r="U41">
        <f t="shared" si="6"/>
        <v>28771332511757410</v>
      </c>
      <c r="V41">
        <f t="shared" si="6"/>
        <v>1776299045706303.2</v>
      </c>
      <c r="W41">
        <f t="shared" si="6"/>
        <v>18564746068363856</v>
      </c>
      <c r="X41">
        <f t="shared" si="6"/>
        <v>7080454249372327</v>
      </c>
      <c r="Y41">
        <f t="shared" si="6"/>
        <v>32093376912519296</v>
      </c>
      <c r="Z41">
        <f t="shared" si="6"/>
        <v>63640984498534200</v>
      </c>
      <c r="AA41">
        <f t="shared" si="6"/>
        <v>11293345072373426</v>
      </c>
      <c r="AB41">
        <f t="shared" si="6"/>
        <v>2569974312415757.5</v>
      </c>
      <c r="AC41">
        <f t="shared" si="6"/>
        <v>10952222744781034</v>
      </c>
      <c r="AD41">
        <f t="shared" si="6"/>
        <v>14997558086977834</v>
      </c>
    </row>
    <row r="42" spans="8:30" ht="12.75">
      <c r="H42">
        <f t="shared" si="7"/>
        <v>334483557532.18585</v>
      </c>
      <c r="I42">
        <v>539507</v>
      </c>
      <c r="J42">
        <v>619980.0142207346</v>
      </c>
      <c r="K42">
        <f t="shared" si="5"/>
        <v>7724117602543328</v>
      </c>
      <c r="L42">
        <f t="shared" si="6"/>
        <v>1936644500277747.2</v>
      </c>
      <c r="M42">
        <f t="shared" si="6"/>
        <v>5716773052445259</v>
      </c>
      <c r="N42">
        <f t="shared" si="6"/>
        <v>9506055684367432</v>
      </c>
      <c r="O42">
        <f t="shared" si="6"/>
        <v>2.9878505824417837E+17</v>
      </c>
      <c r="P42">
        <f t="shared" si="6"/>
        <v>4740756570209775</v>
      </c>
      <c r="Q42">
        <f t="shared" si="6"/>
        <v>45420397383180970</v>
      </c>
      <c r="R42">
        <f t="shared" si="6"/>
        <v>41714948866548840</v>
      </c>
      <c r="S42">
        <f t="shared" si="6"/>
        <v>0</v>
      </c>
      <c r="T42">
        <f t="shared" si="6"/>
        <v>10463593911401120</v>
      </c>
      <c r="U42">
        <f t="shared" si="6"/>
        <v>1060964422472788.9</v>
      </c>
      <c r="V42">
        <f t="shared" si="6"/>
        <v>30163139603350252</v>
      </c>
      <c r="W42">
        <f t="shared" si="6"/>
        <v>3887163615748004</v>
      </c>
      <c r="X42">
        <f t="shared" si="6"/>
        <v>1.225572207071215E+17</v>
      </c>
      <c r="Y42">
        <f t="shared" si="6"/>
        <v>9278430010567426</v>
      </c>
      <c r="Z42">
        <f t="shared" si="6"/>
        <v>24389713928468370</v>
      </c>
      <c r="AA42">
        <f t="shared" si="6"/>
        <v>7636271504792658</v>
      </c>
      <c r="AB42">
        <f t="shared" si="6"/>
        <v>20628355502059904</v>
      </c>
      <c r="AC42">
        <f t="shared" si="6"/>
        <v>19325265856642480</v>
      </c>
      <c r="AD42">
        <f t="shared" si="6"/>
        <v>7982939216131858</v>
      </c>
    </row>
    <row r="43" spans="8:30" ht="12.75">
      <c r="H43">
        <f t="shared" si="7"/>
        <v>207560526690.27856</v>
      </c>
      <c r="I43">
        <v>303503</v>
      </c>
      <c r="J43">
        <v>683882.9490656718</v>
      </c>
      <c r="K43">
        <f t="shared" si="5"/>
        <v>14370232172662552</v>
      </c>
      <c r="L43">
        <f t="shared" si="6"/>
        <v>8342790957539445</v>
      </c>
      <c r="M43">
        <f t="shared" si="6"/>
        <v>10104995607975542</v>
      </c>
      <c r="N43">
        <f t="shared" si="6"/>
        <v>18439115423848830</v>
      </c>
      <c r="O43">
        <f t="shared" si="6"/>
        <v>1.342460718041624E+17</v>
      </c>
      <c r="P43">
        <f t="shared" si="6"/>
        <v>5234258718873738</v>
      </c>
      <c r="Q43">
        <f t="shared" si="6"/>
        <v>17415318873696422</v>
      </c>
      <c r="R43">
        <f t="shared" si="6"/>
        <v>14785900882670882</v>
      </c>
      <c r="S43">
        <f t="shared" si="6"/>
        <v>10463593911401120</v>
      </c>
      <c r="T43">
        <f t="shared" si="6"/>
        <v>0</v>
      </c>
      <c r="U43">
        <f t="shared" si="6"/>
        <v>6840814447959982</v>
      </c>
      <c r="V43">
        <f t="shared" si="6"/>
        <v>11136910795480424</v>
      </c>
      <c r="W43">
        <f t="shared" si="6"/>
        <v>6034507693396115</v>
      </c>
      <c r="X43">
        <f t="shared" si="6"/>
        <v>45216546275509176</v>
      </c>
      <c r="Y43">
        <f t="shared" si="6"/>
        <v>11338909014472908</v>
      </c>
      <c r="Z43">
        <f t="shared" si="6"/>
        <v>24608379933569696</v>
      </c>
      <c r="AA43">
        <f t="shared" si="6"/>
        <v>126089646482295.39</v>
      </c>
      <c r="AB43">
        <f t="shared" si="6"/>
        <v>6667098002393277</v>
      </c>
      <c r="AC43">
        <f t="shared" si="6"/>
        <v>4102650462463306</v>
      </c>
      <c r="AD43">
        <f t="shared" si="6"/>
        <v>932361432519037.5</v>
      </c>
    </row>
    <row r="44" spans="8:30" ht="12.75">
      <c r="H44">
        <f t="shared" si="7"/>
        <v>239722059986.1229</v>
      </c>
      <c r="I44">
        <v>383489</v>
      </c>
      <c r="J44">
        <v>625108.0473915103</v>
      </c>
      <c r="K44">
        <f t="shared" si="5"/>
        <v>6506900109808664</v>
      </c>
      <c r="L44">
        <f t="shared" si="6"/>
        <v>2112049670052615.5</v>
      </c>
      <c r="M44">
        <f t="shared" si="6"/>
        <v>4762075530080411</v>
      </c>
      <c r="N44">
        <f t="shared" si="6"/>
        <v>8084450642062275</v>
      </c>
      <c r="O44">
        <f t="shared" si="6"/>
        <v>2.089495700831838E+17</v>
      </c>
      <c r="P44">
        <f t="shared" si="6"/>
        <v>2568646488824815</v>
      </c>
      <c r="Q44">
        <f t="shared" si="6"/>
        <v>31460466372196870</v>
      </c>
      <c r="R44">
        <f t="shared" si="6"/>
        <v>28771332511757412</v>
      </c>
      <c r="S44">
        <f t="shared" si="6"/>
        <v>1060964422472788.9</v>
      </c>
      <c r="T44">
        <f t="shared" si="6"/>
        <v>6840814447959981</v>
      </c>
      <c r="U44">
        <f t="shared" si="6"/>
        <v>0</v>
      </c>
      <c r="V44">
        <f t="shared" si="6"/>
        <v>20849080074388900</v>
      </c>
      <c r="W44">
        <f t="shared" si="6"/>
        <v>3153196050362290</v>
      </c>
      <c r="X44">
        <f t="shared" si="6"/>
        <v>84709360906554770</v>
      </c>
      <c r="Y44">
        <f t="shared" si="6"/>
        <v>7215704065351749</v>
      </c>
      <c r="Z44">
        <f t="shared" si="6"/>
        <v>18440520977925696</v>
      </c>
      <c r="AA44">
        <f t="shared" si="6"/>
        <v>4979602634693018</v>
      </c>
      <c r="AB44">
        <f t="shared" si="6"/>
        <v>14162276115891598</v>
      </c>
      <c r="AC44">
        <f t="shared" si="6"/>
        <v>13050327183714032</v>
      </c>
      <c r="AD44">
        <f t="shared" si="6"/>
        <v>5124492031336167</v>
      </c>
    </row>
    <row r="45" spans="8:30" ht="12.75">
      <c r="H45">
        <f t="shared" si="7"/>
        <v>242322439248.15674</v>
      </c>
      <c r="I45">
        <v>300677</v>
      </c>
      <c r="J45">
        <v>805922.765120567</v>
      </c>
      <c r="K45">
        <f t="shared" si="5"/>
        <v>33203554475168696</v>
      </c>
      <c r="L45">
        <f t="shared" si="6"/>
        <v>21988289419468796</v>
      </c>
      <c r="M45">
        <f t="shared" si="6"/>
        <v>23044778279170590</v>
      </c>
      <c r="N45">
        <f t="shared" si="6"/>
        <v>43036218944574140</v>
      </c>
      <c r="O45">
        <f t="shared" si="6"/>
        <v>68976345073568570</v>
      </c>
      <c r="P45">
        <f t="shared" si="6"/>
        <v>20134483549997110</v>
      </c>
      <c r="Q45">
        <f t="shared" si="6"/>
        <v>1859569535779245.5</v>
      </c>
      <c r="R45">
        <f t="shared" si="6"/>
        <v>1776299045706303.2</v>
      </c>
      <c r="S45">
        <f t="shared" si="6"/>
        <v>30163139603350250</v>
      </c>
      <c r="T45">
        <f t="shared" si="6"/>
        <v>11136910795480424</v>
      </c>
      <c r="U45">
        <f t="shared" si="6"/>
        <v>20849080074388904</v>
      </c>
      <c r="V45">
        <f t="shared" si="6"/>
        <v>0</v>
      </c>
      <c r="W45">
        <f t="shared" si="6"/>
        <v>13258227023338206</v>
      </c>
      <c r="X45">
        <f t="shared" si="6"/>
        <v>98994349021872.56</v>
      </c>
      <c r="Y45">
        <f t="shared" si="6"/>
        <v>22810905146401490</v>
      </c>
      <c r="Z45">
        <f t="shared" si="6"/>
        <v>44978803170782296</v>
      </c>
      <c r="AA45">
        <f t="shared" si="6"/>
        <v>8491129808804893</v>
      </c>
      <c r="AB45">
        <f t="shared" si="6"/>
        <v>2736683737056314.5</v>
      </c>
      <c r="AC45">
        <f t="shared" si="6"/>
        <v>8742210761989689</v>
      </c>
      <c r="AD45">
        <f t="shared" si="6"/>
        <v>11184324523349518</v>
      </c>
    </row>
    <row r="46" spans="8:30" ht="12.75">
      <c r="H46">
        <f t="shared" si="7"/>
        <v>115794045916.32253</v>
      </c>
      <c r="I46">
        <v>198392</v>
      </c>
      <c r="J46">
        <v>583662.8791298163</v>
      </c>
      <c r="K46">
        <f t="shared" si="5"/>
        <v>883845133181666.8</v>
      </c>
      <c r="L46">
        <f t="shared" si="6"/>
        <v>1982406571134014.5</v>
      </c>
      <c r="M46">
        <f t="shared" si="6"/>
        <v>456999797462045</v>
      </c>
      <c r="N46">
        <f t="shared" si="6"/>
        <v>1367741575425831</v>
      </c>
      <c r="O46">
        <f t="shared" si="6"/>
        <v>1.224420880263797E+17</v>
      </c>
      <c r="P46">
        <f t="shared" si="6"/>
        <v>4678560010774692</v>
      </c>
      <c r="Q46">
        <f t="shared" si="6"/>
        <v>19724919115844690</v>
      </c>
      <c r="R46">
        <f t="shared" si="6"/>
        <v>18564746068363856</v>
      </c>
      <c r="S46">
        <f t="shared" si="6"/>
        <v>3887163615748004</v>
      </c>
      <c r="T46">
        <f t="shared" si="6"/>
        <v>6034507693396115</v>
      </c>
      <c r="U46">
        <f t="shared" si="6"/>
        <v>3153196050362290</v>
      </c>
      <c r="V46">
        <f t="shared" si="6"/>
        <v>13258227023338206</v>
      </c>
      <c r="W46">
        <f t="shared" si="6"/>
        <v>0</v>
      </c>
      <c r="X46">
        <f t="shared" si="6"/>
        <v>53882861137424310</v>
      </c>
      <c r="Y46">
        <f t="shared" si="6"/>
        <v>1138668302588490</v>
      </c>
      <c r="Z46">
        <f t="shared" si="6"/>
        <v>4924036392950782</v>
      </c>
      <c r="AA46">
        <f t="shared" si="6"/>
        <v>4450791059457814</v>
      </c>
      <c r="AB46">
        <f t="shared" si="6"/>
        <v>9419886707793958</v>
      </c>
      <c r="AC46">
        <f t="shared" si="6"/>
        <v>9621053027805716</v>
      </c>
      <c r="AD46">
        <f t="shared" si="6"/>
        <v>4950244628323888</v>
      </c>
    </row>
    <row r="47" spans="8:30" ht="12.75">
      <c r="H47">
        <f t="shared" si="7"/>
        <v>985689057645.6604</v>
      </c>
      <c r="I47">
        <v>1223465</v>
      </c>
      <c r="J47">
        <v>805653.6620546238</v>
      </c>
      <c r="K47">
        <f t="shared" si="5"/>
        <v>1.3493621856313472E+17</v>
      </c>
      <c r="L47">
        <f t="shared" si="6"/>
        <v>89347972116143890</v>
      </c>
      <c r="M47">
        <f t="shared" si="6"/>
        <v>93653046170964960</v>
      </c>
      <c r="N47">
        <f t="shared" si="6"/>
        <v>1.7489361183072864E+17</v>
      </c>
      <c r="O47">
        <f t="shared" si="6"/>
        <v>2.8124151831157622E+17</v>
      </c>
      <c r="P47">
        <f t="shared" si="6"/>
        <v>81793774407897980</v>
      </c>
      <c r="Q47">
        <f t="shared" si="6"/>
        <v>7704769455172575</v>
      </c>
      <c r="R47">
        <f t="shared" si="6"/>
        <v>7080454249372327</v>
      </c>
      <c r="S47">
        <f t="shared" si="6"/>
        <v>1.225572207071215E+17</v>
      </c>
      <c r="T47">
        <f t="shared" si="6"/>
        <v>45216546275509170</v>
      </c>
      <c r="U47">
        <f t="shared" si="6"/>
        <v>84709360906554780</v>
      </c>
      <c r="V47">
        <f t="shared" si="6"/>
        <v>98994349021872.56</v>
      </c>
      <c r="W47">
        <f t="shared" si="6"/>
        <v>53882861137424320</v>
      </c>
      <c r="X47">
        <f t="shared" si="6"/>
        <v>0</v>
      </c>
      <c r="Y47">
        <f t="shared" si="6"/>
        <v>92714474868026180</v>
      </c>
      <c r="Z47">
        <f t="shared" si="6"/>
        <v>1.8283546155070595E+17</v>
      </c>
      <c r="AA47">
        <f t="shared" si="6"/>
        <v>34475632708620508</v>
      </c>
      <c r="AB47">
        <f t="shared" si="6"/>
        <v>11051842299156954</v>
      </c>
      <c r="AC47">
        <f t="shared" si="6"/>
        <v>35457448255598660</v>
      </c>
      <c r="AD47">
        <f t="shared" si="6"/>
        <v>45417336564164456</v>
      </c>
    </row>
    <row r="48" spans="8:30" ht="12.75">
      <c r="H48">
        <f t="shared" si="7"/>
        <v>178413155331.67798</v>
      </c>
      <c r="I48">
        <v>315512</v>
      </c>
      <c r="J48">
        <v>565471.8531519498</v>
      </c>
      <c r="K48">
        <f t="shared" si="5"/>
        <v>4372314820768901</v>
      </c>
      <c r="L48">
        <f t="shared" si="6"/>
        <v>5299189425717212</v>
      </c>
      <c r="M48">
        <f t="shared" si="6"/>
        <v>2765448014577069</v>
      </c>
      <c r="N48">
        <f t="shared" si="6"/>
        <v>6049330847638428</v>
      </c>
      <c r="O48">
        <f t="shared" si="6"/>
        <v>2.047388141231232E+17</v>
      </c>
      <c r="P48">
        <f aca="true" t="shared" si="9" ref="L48:AD53">+ABS(P$33-$J48)*$I48*P$32</f>
        <v>9778734864524612</v>
      </c>
      <c r="Q48">
        <f t="shared" si="9"/>
        <v>33777203037542224</v>
      </c>
      <c r="R48">
        <f t="shared" si="9"/>
        <v>32093376912519292</v>
      </c>
      <c r="S48">
        <f t="shared" si="9"/>
        <v>9278430010567426</v>
      </c>
      <c r="T48">
        <f t="shared" si="9"/>
        <v>11338909014472908</v>
      </c>
      <c r="U48">
        <f t="shared" si="9"/>
        <v>7215704065351749</v>
      </c>
      <c r="V48">
        <f t="shared" si="9"/>
        <v>22810905146401484</v>
      </c>
      <c r="W48">
        <f t="shared" si="9"/>
        <v>1138668302588490</v>
      </c>
      <c r="X48">
        <f t="shared" si="9"/>
        <v>92714474868026180</v>
      </c>
      <c r="Y48">
        <f t="shared" si="9"/>
        <v>0</v>
      </c>
      <c r="Z48">
        <f t="shared" si="9"/>
        <v>4608896010796117</v>
      </c>
      <c r="AA48">
        <f t="shared" si="9"/>
        <v>8386879546900174</v>
      </c>
      <c r="AB48">
        <f t="shared" si="9"/>
        <v>16442041369724916</v>
      </c>
      <c r="AC48">
        <f t="shared" si="9"/>
        <v>17303928037373170</v>
      </c>
      <c r="AD48">
        <f t="shared" si="9"/>
        <v>9477496219335598</v>
      </c>
    </row>
    <row r="49" spans="8:30" ht="12.75">
      <c r="H49">
        <f t="shared" si="7"/>
        <v>302836350808.0388</v>
      </c>
      <c r="I49">
        <v>561379</v>
      </c>
      <c r="J49">
        <v>539450.8002758187</v>
      </c>
      <c r="K49">
        <f t="shared" si="5"/>
        <v>15330089500814078</v>
      </c>
      <c r="L49">
        <f t="shared" si="9"/>
        <v>14891690415328982</v>
      </c>
      <c r="M49">
        <f t="shared" si="9"/>
        <v>10109091556308572</v>
      </c>
      <c r="N49">
        <f t="shared" si="9"/>
        <v>20623518282372090</v>
      </c>
      <c r="O49">
        <f t="shared" si="9"/>
        <v>3.89769803659767E+17</v>
      </c>
      <c r="P49">
        <f t="shared" si="9"/>
        <v>23349951622930924</v>
      </c>
      <c r="Q49">
        <f t="shared" si="9"/>
        <v>66226552378094820</v>
      </c>
      <c r="R49">
        <f t="shared" si="9"/>
        <v>63640984498534200</v>
      </c>
      <c r="S49">
        <f t="shared" si="9"/>
        <v>24389713928468370</v>
      </c>
      <c r="T49">
        <f t="shared" si="9"/>
        <v>24608379933569692</v>
      </c>
      <c r="U49">
        <f t="shared" si="9"/>
        <v>18440520977925696</v>
      </c>
      <c r="V49">
        <f t="shared" si="9"/>
        <v>44978803170782296</v>
      </c>
      <c r="W49">
        <f t="shared" si="9"/>
        <v>4924036392950782</v>
      </c>
      <c r="X49">
        <f t="shared" si="9"/>
        <v>1.8283546155070595E+17</v>
      </c>
      <c r="Y49">
        <f t="shared" si="9"/>
        <v>4608896010796117</v>
      </c>
      <c r="Z49">
        <f t="shared" si="9"/>
        <v>0</v>
      </c>
      <c r="AA49">
        <f t="shared" si="9"/>
        <v>18252959976282184</v>
      </c>
      <c r="AB49">
        <f t="shared" si="9"/>
        <v>32973546136195388</v>
      </c>
      <c r="AC49">
        <f t="shared" si="9"/>
        <v>35886428369546748</v>
      </c>
      <c r="AD49">
        <f t="shared" si="9"/>
        <v>20947604779980610</v>
      </c>
    </row>
    <row r="50" spans="8:30" ht="12.75">
      <c r="H50">
        <f t="shared" si="7"/>
        <v>155507129078.77173</v>
      </c>
      <c r="I50">
        <v>227996</v>
      </c>
      <c r="J50">
        <v>682060.7777275555</v>
      </c>
      <c r="K50">
        <f t="shared" si="5"/>
        <v>10580392038592188</v>
      </c>
      <c r="L50">
        <f t="shared" si="9"/>
        <v>6111858719041093</v>
      </c>
      <c r="M50">
        <f t="shared" si="9"/>
        <v>7443457436319003</v>
      </c>
      <c r="N50">
        <f t="shared" si="9"/>
        <v>13571312886165660</v>
      </c>
      <c r="O50">
        <f t="shared" si="9"/>
        <v>1.015724773071167E+17</v>
      </c>
      <c r="P50">
        <f t="shared" si="9"/>
        <v>3762804703339212.5</v>
      </c>
      <c r="Q50">
        <f t="shared" si="9"/>
        <v>13256931249985968</v>
      </c>
      <c r="R50">
        <f t="shared" si="9"/>
        <v>11293345072373428</v>
      </c>
      <c r="S50">
        <f t="shared" si="9"/>
        <v>7636271504792659</v>
      </c>
      <c r="T50">
        <f t="shared" si="9"/>
        <v>126089646482295.39</v>
      </c>
      <c r="U50">
        <f t="shared" si="9"/>
        <v>4979602634693017</v>
      </c>
      <c r="V50">
        <f t="shared" si="9"/>
        <v>8491129808804894</v>
      </c>
      <c r="W50">
        <f t="shared" si="9"/>
        <v>4450791059457814</v>
      </c>
      <c r="X50">
        <f t="shared" si="9"/>
        <v>34475632708620508</v>
      </c>
      <c r="Y50">
        <f t="shared" si="9"/>
        <v>8386879546900173</v>
      </c>
      <c r="Z50">
        <f t="shared" si="9"/>
        <v>18252959976282184</v>
      </c>
      <c r="AA50">
        <f t="shared" si="9"/>
        <v>0</v>
      </c>
      <c r="AB50">
        <f t="shared" si="9"/>
        <v>5114188585796913</v>
      </c>
      <c r="AC50">
        <f t="shared" si="9"/>
        <v>3226966666193185.5</v>
      </c>
      <c r="AD50">
        <f t="shared" si="9"/>
        <v>584235121070604.2</v>
      </c>
    </row>
    <row r="51" spans="8:30" ht="12.75">
      <c r="H51">
        <f t="shared" si="7"/>
        <v>196070078013.0819</v>
      </c>
      <c r="I51">
        <v>254580</v>
      </c>
      <c r="J51">
        <v>770170.7833022308</v>
      </c>
      <c r="K51">
        <f t="shared" si="5"/>
        <v>23408478094679456</v>
      </c>
      <c r="L51">
        <f t="shared" si="9"/>
        <v>15213344518167660</v>
      </c>
      <c r="M51">
        <f t="shared" si="9"/>
        <v>16278838513064132</v>
      </c>
      <c r="N51">
        <f t="shared" si="9"/>
        <v>30294641203285948</v>
      </c>
      <c r="O51">
        <f t="shared" si="9"/>
        <v>74281020034590080</v>
      </c>
      <c r="P51">
        <f t="shared" si="9"/>
        <v>13339703306879574</v>
      </c>
      <c r="Q51">
        <f t="shared" si="9"/>
        <v>5392711980684344</v>
      </c>
      <c r="R51">
        <f t="shared" si="9"/>
        <v>2569974312415757.5</v>
      </c>
      <c r="S51">
        <f t="shared" si="9"/>
        <v>20628355502059904</v>
      </c>
      <c r="T51">
        <f t="shared" si="9"/>
        <v>6667098002393277</v>
      </c>
      <c r="U51">
        <f t="shared" si="9"/>
        <v>14162276115891598</v>
      </c>
      <c r="V51">
        <f t="shared" si="9"/>
        <v>2736683737056314.5</v>
      </c>
      <c r="W51">
        <f t="shared" si="9"/>
        <v>9419886707793960</v>
      </c>
      <c r="X51">
        <f t="shared" si="9"/>
        <v>11051842299156954</v>
      </c>
      <c r="Y51">
        <f t="shared" si="9"/>
        <v>16442041369724916</v>
      </c>
      <c r="Z51">
        <f t="shared" si="9"/>
        <v>32973546136195388</v>
      </c>
      <c r="AA51">
        <f t="shared" si="9"/>
        <v>5114188585796913</v>
      </c>
      <c r="AB51">
        <f t="shared" si="9"/>
        <v>0</v>
      </c>
      <c r="AC51">
        <f t="shared" si="9"/>
        <v>4225365540990903.5</v>
      </c>
      <c r="AD51">
        <f t="shared" si="9"/>
        <v>6924592238672804</v>
      </c>
    </row>
    <row r="52" spans="8:30" ht="12.75">
      <c r="H52">
        <f t="shared" si="7"/>
        <v>252197596732.3465</v>
      </c>
      <c r="I52">
        <v>349007</v>
      </c>
      <c r="J52">
        <v>722614.7232930758</v>
      </c>
      <c r="K52">
        <f t="shared" si="5"/>
        <v>23511921868080456</v>
      </c>
      <c r="L52">
        <f t="shared" si="9"/>
        <v>14649008656493828</v>
      </c>
      <c r="M52">
        <f t="shared" si="9"/>
        <v>16421490211856960</v>
      </c>
      <c r="N52">
        <f t="shared" si="9"/>
        <v>30328086761064896</v>
      </c>
      <c r="O52">
        <f t="shared" si="9"/>
        <v>1.3078970591085347E+17</v>
      </c>
      <c r="P52">
        <f t="shared" si="9"/>
        <v>11525973720030546</v>
      </c>
      <c r="Q52">
        <f t="shared" si="9"/>
        <v>14355646267898620</v>
      </c>
      <c r="R52">
        <f t="shared" si="9"/>
        <v>10952222744781034</v>
      </c>
      <c r="S52">
        <f t="shared" si="9"/>
        <v>19325265856642476</v>
      </c>
      <c r="T52">
        <f t="shared" si="9"/>
        <v>4102650462463306</v>
      </c>
      <c r="U52">
        <f t="shared" si="9"/>
        <v>13050327183714032</v>
      </c>
      <c r="V52">
        <f t="shared" si="9"/>
        <v>8742210761989689</v>
      </c>
      <c r="W52">
        <f t="shared" si="9"/>
        <v>9621053027805714</v>
      </c>
      <c r="X52">
        <f t="shared" si="9"/>
        <v>35457448255598656</v>
      </c>
      <c r="Y52">
        <f t="shared" si="9"/>
        <v>17303928037373170</v>
      </c>
      <c r="Z52">
        <f t="shared" si="9"/>
        <v>35886428369546748</v>
      </c>
      <c r="AA52">
        <f t="shared" si="9"/>
        <v>3226966666193185.5</v>
      </c>
      <c r="AB52">
        <f t="shared" si="9"/>
        <v>4225365540990903.5</v>
      </c>
      <c r="AC52">
        <f t="shared" si="9"/>
        <v>0</v>
      </c>
      <c r="AD52">
        <f t="shared" si="9"/>
        <v>4851998486817424</v>
      </c>
    </row>
    <row r="53" spans="8:30" ht="12.75">
      <c r="H53">
        <f t="shared" si="7"/>
        <v>188157401153.19034</v>
      </c>
      <c r="I53">
        <v>279623</v>
      </c>
      <c r="J53">
        <v>672896.7257814641</v>
      </c>
      <c r="K53">
        <f t="shared" si="5"/>
        <v>11651671532863894</v>
      </c>
      <c r="L53">
        <f t="shared" si="9"/>
        <v>6537490495780446</v>
      </c>
      <c r="M53">
        <f t="shared" si="9"/>
        <v>8218750188365898</v>
      </c>
      <c r="N53">
        <f t="shared" si="9"/>
        <v>14914705085531166</v>
      </c>
      <c r="O53">
        <f t="shared" si="9"/>
        <v>1.290430331652772E+17</v>
      </c>
      <c r="P53">
        <f t="shared" si="9"/>
        <v>3570921322409113</v>
      </c>
      <c r="Q53">
        <f t="shared" si="9"/>
        <v>17333782283964064</v>
      </c>
      <c r="R53">
        <f t="shared" si="9"/>
        <v>14997558086977834</v>
      </c>
      <c r="S53">
        <f t="shared" si="9"/>
        <v>7982939216131857</v>
      </c>
      <c r="T53">
        <f t="shared" si="9"/>
        <v>932361432519037.5</v>
      </c>
      <c r="U53">
        <f t="shared" si="9"/>
        <v>5124492031336167</v>
      </c>
      <c r="V53">
        <f t="shared" si="9"/>
        <v>11184324523349518</v>
      </c>
      <c r="W53">
        <f t="shared" si="9"/>
        <v>4950244628323888</v>
      </c>
      <c r="X53">
        <f t="shared" si="9"/>
        <v>45417336564164456</v>
      </c>
      <c r="Y53">
        <f t="shared" si="9"/>
        <v>9477496219335598</v>
      </c>
      <c r="Z53">
        <f t="shared" si="9"/>
        <v>20947604779980610</v>
      </c>
      <c r="AA53">
        <f t="shared" si="9"/>
        <v>584235121070604.2</v>
      </c>
      <c r="AB53">
        <f t="shared" si="9"/>
        <v>6924592238672804</v>
      </c>
      <c r="AC53">
        <f t="shared" si="9"/>
        <v>4851998486817424</v>
      </c>
      <c r="AD53">
        <f t="shared" si="9"/>
        <v>0</v>
      </c>
    </row>
    <row r="54" spans="7:10" ht="12.75">
      <c r="G54" s="6" t="s">
        <v>31</v>
      </c>
      <c r="H54">
        <f>SUM(H34:H53)</f>
        <v>7139585209529.389</v>
      </c>
      <c r="I54">
        <f>SUM(I34:I53)</f>
        <v>9877365</v>
      </c>
      <c r="J54">
        <f>SUM(K34:AD53)</f>
        <v>1.4498053410152925E+19</v>
      </c>
    </row>
    <row r="55" spans="7:10" ht="12.75">
      <c r="G55" s="6" t="s">
        <v>38</v>
      </c>
      <c r="J55">
        <f>+H54/I54</f>
        <v>722822.8590853318</v>
      </c>
    </row>
    <row r="56" spans="7:10" ht="12.75">
      <c r="G56" s="4" t="s">
        <v>33</v>
      </c>
      <c r="H56" s="7"/>
      <c r="I56" s="7"/>
      <c r="J56" s="5">
        <f>+J54/2/I54^2/J55</f>
        <v>0.10279349108435736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2"/>
  <sheetViews>
    <sheetView zoomScalePageLayoutView="0" workbookViewId="0" topLeftCell="A24">
      <selection activeCell="D9" sqref="D9"/>
    </sheetView>
  </sheetViews>
  <sheetFormatPr defaultColWidth="9.140625" defaultRowHeight="12.75"/>
  <cols>
    <col min="1" max="1" width="22.140625" style="0" bestFit="1" customWidth="1"/>
    <col min="11" max="11" width="22.140625" style="0" bestFit="1" customWidth="1"/>
  </cols>
  <sheetData>
    <row r="1" spans="1:14" ht="12.75">
      <c r="A1" s="8" t="s">
        <v>2</v>
      </c>
      <c r="B1" s="8" t="s">
        <v>39</v>
      </c>
      <c r="C1" s="8" t="s">
        <v>8</v>
      </c>
      <c r="F1" s="8" t="s">
        <v>2</v>
      </c>
      <c r="G1" s="8" t="s">
        <v>39</v>
      </c>
      <c r="H1">
        <v>0</v>
      </c>
      <c r="I1" s="6">
        <v>0</v>
      </c>
      <c r="K1" s="8" t="s">
        <v>2</v>
      </c>
      <c r="L1" s="8" t="s">
        <v>40</v>
      </c>
      <c r="M1">
        <v>0</v>
      </c>
      <c r="N1">
        <v>0</v>
      </c>
    </row>
    <row r="2" spans="1:14" ht="12.75">
      <c r="A2" t="s">
        <v>9</v>
      </c>
      <c r="B2">
        <v>172706</v>
      </c>
      <c r="C2">
        <v>114009</v>
      </c>
      <c r="F2" t="s">
        <v>13</v>
      </c>
      <c r="G2">
        <v>583694</v>
      </c>
      <c r="H2">
        <f>+H1+1/20*100</f>
        <v>5</v>
      </c>
      <c r="I2">
        <f aca="true" t="shared" si="0" ref="I2:I21">I1+G2/G$22*100</f>
        <v>18.784217104915935</v>
      </c>
      <c r="K2" t="s">
        <v>13</v>
      </c>
      <c r="L2">
        <v>648683</v>
      </c>
      <c r="M2">
        <f>+M1+1/20*100</f>
        <v>5</v>
      </c>
      <c r="N2">
        <f>+N1+L2/L$22*100</f>
        <v>25.405113897161225</v>
      </c>
    </row>
    <row r="3" spans="1:14" ht="12.75">
      <c r="A3" t="s">
        <v>10</v>
      </c>
      <c r="B3">
        <v>115327</v>
      </c>
      <c r="C3">
        <v>94931</v>
      </c>
      <c r="F3" t="s">
        <v>22</v>
      </c>
      <c r="G3">
        <v>446788</v>
      </c>
      <c r="H3">
        <f aca="true" t="shared" si="1" ref="H3:H21">+H2+1/20*100</f>
        <v>10</v>
      </c>
      <c r="I3">
        <f t="shared" si="0"/>
        <v>33.16257767033409</v>
      </c>
      <c r="K3" t="s">
        <v>22</v>
      </c>
      <c r="L3">
        <v>305353</v>
      </c>
      <c r="M3">
        <f aca="true" t="shared" si="2" ref="M3:M21">+M2+1/20*100</f>
        <v>10</v>
      </c>
      <c r="N3">
        <f aca="true" t="shared" si="3" ref="N3:N21">+N2+L3/L$22*100</f>
        <v>37.36400251277143</v>
      </c>
    </row>
    <row r="4" spans="1:14" ht="12.75">
      <c r="A4" t="s">
        <v>11</v>
      </c>
      <c r="B4">
        <v>96252</v>
      </c>
      <c r="C4">
        <v>76854</v>
      </c>
      <c r="F4" t="s">
        <v>9</v>
      </c>
      <c r="G4">
        <v>172706</v>
      </c>
      <c r="H4">
        <f t="shared" si="1"/>
        <v>15</v>
      </c>
      <c r="I4">
        <f t="shared" si="0"/>
        <v>38.72053612000397</v>
      </c>
      <c r="K4" t="s">
        <v>12</v>
      </c>
      <c r="L4">
        <v>139337</v>
      </c>
      <c r="M4">
        <f t="shared" si="2"/>
        <v>15</v>
      </c>
      <c r="N4">
        <f t="shared" si="3"/>
        <v>42.82101673248854</v>
      </c>
    </row>
    <row r="5" spans="1:14" ht="12.75">
      <c r="A5" t="s">
        <v>12</v>
      </c>
      <c r="B5">
        <v>167986</v>
      </c>
      <c r="C5">
        <v>139337</v>
      </c>
      <c r="F5" t="s">
        <v>12</v>
      </c>
      <c r="G5">
        <v>167986</v>
      </c>
      <c r="H5">
        <f t="shared" si="1"/>
        <v>20</v>
      </c>
      <c r="I5">
        <f t="shared" si="0"/>
        <v>44.12659733458971</v>
      </c>
      <c r="K5" t="s">
        <v>17</v>
      </c>
      <c r="L5">
        <v>121357</v>
      </c>
      <c r="M5">
        <f t="shared" si="2"/>
        <v>20</v>
      </c>
      <c r="N5">
        <f t="shared" si="3"/>
        <v>47.57385965764273</v>
      </c>
    </row>
    <row r="6" spans="1:14" ht="12.75">
      <c r="A6" t="s">
        <v>13</v>
      </c>
      <c r="B6">
        <v>583694</v>
      </c>
      <c r="C6">
        <v>648683</v>
      </c>
      <c r="F6" t="s">
        <v>16</v>
      </c>
      <c r="G6">
        <v>160620</v>
      </c>
      <c r="H6">
        <f t="shared" si="1"/>
        <v>25</v>
      </c>
      <c r="I6">
        <f t="shared" si="0"/>
        <v>49.2956087539149</v>
      </c>
      <c r="K6" t="s">
        <v>16</v>
      </c>
      <c r="L6">
        <v>121311</v>
      </c>
      <c r="M6">
        <f t="shared" si="2"/>
        <v>25</v>
      </c>
      <c r="N6">
        <f t="shared" si="3"/>
        <v>52.324901032210164</v>
      </c>
    </row>
    <row r="7" spans="1:14" ht="12.75">
      <c r="A7" t="s">
        <v>14</v>
      </c>
      <c r="B7">
        <v>118060</v>
      </c>
      <c r="C7">
        <v>110505</v>
      </c>
      <c r="F7" t="s">
        <v>24</v>
      </c>
      <c r="G7">
        <v>147444</v>
      </c>
      <c r="H7">
        <f t="shared" si="1"/>
        <v>30</v>
      </c>
      <c r="I7">
        <f t="shared" si="0"/>
        <v>54.040595179708596</v>
      </c>
      <c r="K7" t="s">
        <v>9</v>
      </c>
      <c r="L7">
        <v>114009</v>
      </c>
      <c r="M7">
        <f t="shared" si="2"/>
        <v>30</v>
      </c>
      <c r="N7">
        <f t="shared" si="3"/>
        <v>56.789965833201485</v>
      </c>
    </row>
    <row r="8" spans="1:14" ht="12.75">
      <c r="A8" t="s">
        <v>15</v>
      </c>
      <c r="B8">
        <v>136220</v>
      </c>
      <c r="C8">
        <v>107711</v>
      </c>
      <c r="F8" t="s">
        <v>17</v>
      </c>
      <c r="G8">
        <v>144347</v>
      </c>
      <c r="H8">
        <f t="shared" si="1"/>
        <v>35</v>
      </c>
      <c r="I8">
        <f t="shared" si="0"/>
        <v>58.68591513578713</v>
      </c>
      <c r="K8" t="s">
        <v>14</v>
      </c>
      <c r="L8">
        <v>110505</v>
      </c>
      <c r="M8">
        <f t="shared" si="2"/>
        <v>35</v>
      </c>
      <c r="N8">
        <f t="shared" si="3"/>
        <v>61.11779947645374</v>
      </c>
    </row>
    <row r="9" spans="1:14" ht="12.75">
      <c r="A9" t="s">
        <v>16</v>
      </c>
      <c r="B9">
        <v>160620</v>
      </c>
      <c r="C9">
        <v>121311</v>
      </c>
      <c r="F9" t="s">
        <v>15</v>
      </c>
      <c r="G9">
        <v>136220</v>
      </c>
      <c r="H9">
        <f t="shared" si="1"/>
        <v>40</v>
      </c>
      <c r="I9">
        <f t="shared" si="0"/>
        <v>63.069695085609546</v>
      </c>
      <c r="K9" t="s">
        <v>15</v>
      </c>
      <c r="L9">
        <v>107711</v>
      </c>
      <c r="M9">
        <f t="shared" si="2"/>
        <v>40</v>
      </c>
      <c r="N9">
        <f t="shared" si="3"/>
        <v>65.3362085036321</v>
      </c>
    </row>
    <row r="10" spans="1:14" ht="12.75">
      <c r="A10" t="s">
        <v>17</v>
      </c>
      <c r="B10">
        <v>144347</v>
      </c>
      <c r="C10">
        <v>121357</v>
      </c>
      <c r="F10" t="s">
        <v>14</v>
      </c>
      <c r="G10">
        <v>118060</v>
      </c>
      <c r="H10">
        <f t="shared" si="1"/>
        <v>45</v>
      </c>
      <c r="I10">
        <f t="shared" si="0"/>
        <v>66.86905685976924</v>
      </c>
      <c r="K10" t="s">
        <v>24</v>
      </c>
      <c r="L10">
        <v>100603</v>
      </c>
      <c r="M10">
        <f t="shared" si="2"/>
        <v>45</v>
      </c>
      <c r="N10">
        <f t="shared" si="3"/>
        <v>69.27623880101326</v>
      </c>
    </row>
    <row r="11" spans="1:14" ht="12.75">
      <c r="A11" t="s">
        <v>18</v>
      </c>
      <c r="B11">
        <v>88639</v>
      </c>
      <c r="C11">
        <v>70952</v>
      </c>
      <c r="F11" t="s">
        <v>27</v>
      </c>
      <c r="G11">
        <v>118037</v>
      </c>
      <c r="H11">
        <f t="shared" si="1"/>
        <v>50</v>
      </c>
      <c r="I11">
        <f t="shared" si="0"/>
        <v>70.66767845672409</v>
      </c>
      <c r="K11" t="s">
        <v>10</v>
      </c>
      <c r="L11">
        <v>94931</v>
      </c>
      <c r="M11">
        <f t="shared" si="2"/>
        <v>50</v>
      </c>
      <c r="N11">
        <f t="shared" si="3"/>
        <v>72.99413007821863</v>
      </c>
    </row>
    <row r="12" spans="1:14" ht="12.75">
      <c r="A12" t="s">
        <v>19</v>
      </c>
      <c r="B12">
        <v>98692</v>
      </c>
      <c r="C12">
        <v>80269</v>
      </c>
      <c r="F12" t="s">
        <v>10</v>
      </c>
      <c r="G12">
        <v>115327</v>
      </c>
      <c r="H12">
        <f t="shared" si="1"/>
        <v>55</v>
      </c>
      <c r="I12">
        <f t="shared" si="0"/>
        <v>74.37908786997596</v>
      </c>
      <c r="K12" t="s">
        <v>27</v>
      </c>
      <c r="L12">
        <v>89379</v>
      </c>
      <c r="M12">
        <f t="shared" si="2"/>
        <v>55</v>
      </c>
      <c r="N12">
        <f t="shared" si="3"/>
        <v>76.49458203243105</v>
      </c>
    </row>
    <row r="13" spans="1:14" ht="12.75">
      <c r="A13" t="s">
        <v>20</v>
      </c>
      <c r="B13">
        <v>99840</v>
      </c>
      <c r="C13">
        <v>78256</v>
      </c>
      <c r="F13" t="s">
        <v>20</v>
      </c>
      <c r="G13">
        <v>99840</v>
      </c>
      <c r="H13">
        <f t="shared" si="1"/>
        <v>60</v>
      </c>
      <c r="I13">
        <f t="shared" si="0"/>
        <v>77.5921005714168</v>
      </c>
      <c r="K13" t="s">
        <v>19</v>
      </c>
      <c r="L13">
        <v>80269</v>
      </c>
      <c r="M13">
        <f t="shared" si="2"/>
        <v>60</v>
      </c>
      <c r="N13">
        <f t="shared" si="3"/>
        <v>79.63824864217916</v>
      </c>
    </row>
    <row r="14" spans="1:14" ht="12.75">
      <c r="A14" t="s">
        <v>21</v>
      </c>
      <c r="B14">
        <v>54562</v>
      </c>
      <c r="C14">
        <v>42017</v>
      </c>
      <c r="F14" t="s">
        <v>23</v>
      </c>
      <c r="G14">
        <v>98931</v>
      </c>
      <c r="H14">
        <f t="shared" si="1"/>
        <v>65</v>
      </c>
      <c r="I14">
        <f t="shared" si="0"/>
        <v>80.7758601824569</v>
      </c>
      <c r="K14" t="s">
        <v>20</v>
      </c>
      <c r="L14">
        <v>78256</v>
      </c>
      <c r="M14">
        <f t="shared" si="2"/>
        <v>65</v>
      </c>
      <c r="N14">
        <f t="shared" si="3"/>
        <v>82.70307783168505</v>
      </c>
    </row>
    <row r="15" spans="1:14" ht="12.75">
      <c r="A15" t="s">
        <v>22</v>
      </c>
      <c r="B15">
        <v>446788</v>
      </c>
      <c r="C15">
        <v>305353</v>
      </c>
      <c r="F15" t="s">
        <v>19</v>
      </c>
      <c r="G15">
        <v>98692</v>
      </c>
      <c r="H15">
        <f t="shared" si="1"/>
        <v>70</v>
      </c>
      <c r="I15">
        <f t="shared" si="0"/>
        <v>83.95192838688997</v>
      </c>
      <c r="K15" t="s">
        <v>11</v>
      </c>
      <c r="L15">
        <v>76854</v>
      </c>
      <c r="M15">
        <f t="shared" si="2"/>
        <v>70</v>
      </c>
      <c r="N15">
        <f t="shared" si="3"/>
        <v>85.71299889243804</v>
      </c>
    </row>
    <row r="16" spans="1:14" ht="12.75">
      <c r="A16" t="s">
        <v>23</v>
      </c>
      <c r="B16">
        <v>98931</v>
      </c>
      <c r="C16">
        <v>66924</v>
      </c>
      <c r="F16" t="s">
        <v>11</v>
      </c>
      <c r="G16">
        <v>96252</v>
      </c>
      <c r="H16">
        <f t="shared" si="1"/>
        <v>75</v>
      </c>
      <c r="I16">
        <f t="shared" si="0"/>
        <v>87.04947344437278</v>
      </c>
      <c r="K16" t="s">
        <v>28</v>
      </c>
      <c r="L16">
        <v>71321</v>
      </c>
      <c r="M16">
        <f t="shared" si="2"/>
        <v>75</v>
      </c>
      <c r="N16">
        <f t="shared" si="3"/>
        <v>88.50622474891868</v>
      </c>
    </row>
    <row r="17" spans="1:14" ht="12.75">
      <c r="A17" t="s">
        <v>24</v>
      </c>
      <c r="B17">
        <v>147444</v>
      </c>
      <c r="C17">
        <v>100603</v>
      </c>
      <c r="F17" t="s">
        <v>28</v>
      </c>
      <c r="G17">
        <v>95521</v>
      </c>
      <c r="H17">
        <f t="shared" si="1"/>
        <v>80</v>
      </c>
      <c r="I17">
        <f t="shared" si="0"/>
        <v>90.12349373938811</v>
      </c>
      <c r="K17" t="s">
        <v>18</v>
      </c>
      <c r="L17">
        <v>70952</v>
      </c>
      <c r="M17">
        <f t="shared" si="2"/>
        <v>80</v>
      </c>
      <c r="N17">
        <f t="shared" si="3"/>
        <v>91.28499903656208</v>
      </c>
    </row>
    <row r="18" spans="1:14" ht="12.75">
      <c r="A18" t="s">
        <v>25</v>
      </c>
      <c r="B18">
        <v>72818</v>
      </c>
      <c r="C18">
        <v>53468</v>
      </c>
      <c r="F18" t="s">
        <v>26</v>
      </c>
      <c r="G18">
        <v>90880</v>
      </c>
      <c r="H18">
        <f t="shared" si="1"/>
        <v>85</v>
      </c>
      <c r="I18">
        <f t="shared" si="0"/>
        <v>93.0481591471099</v>
      </c>
      <c r="K18" t="s">
        <v>23</v>
      </c>
      <c r="L18">
        <v>66924</v>
      </c>
      <c r="M18">
        <f t="shared" si="2"/>
        <v>85</v>
      </c>
      <c r="N18">
        <f t="shared" si="3"/>
        <v>93.90602015543466</v>
      </c>
    </row>
    <row r="19" spans="1:14" ht="12.75">
      <c r="A19" t="s">
        <v>26</v>
      </c>
      <c r="B19">
        <v>90880</v>
      </c>
      <c r="C19">
        <v>60116</v>
      </c>
      <c r="F19" t="s">
        <v>18</v>
      </c>
      <c r="G19">
        <v>88639</v>
      </c>
      <c r="H19">
        <f t="shared" si="1"/>
        <v>90</v>
      </c>
      <c r="I19">
        <f t="shared" si="0"/>
        <v>95.90070554978432</v>
      </c>
      <c r="K19" t="s">
        <v>26</v>
      </c>
      <c r="L19">
        <v>60116</v>
      </c>
      <c r="M19">
        <f t="shared" si="2"/>
        <v>90</v>
      </c>
      <c r="N19">
        <f t="shared" si="3"/>
        <v>96.26041178746718</v>
      </c>
    </row>
    <row r="20" spans="1:14" ht="12.75">
      <c r="A20" t="s">
        <v>27</v>
      </c>
      <c r="B20">
        <v>118037</v>
      </c>
      <c r="C20">
        <v>89379</v>
      </c>
      <c r="F20" t="s">
        <v>25</v>
      </c>
      <c r="G20">
        <v>72818</v>
      </c>
      <c r="H20">
        <f t="shared" si="1"/>
        <v>95</v>
      </c>
      <c r="I20">
        <f t="shared" si="0"/>
        <v>98.24410658036844</v>
      </c>
      <c r="K20" t="s">
        <v>25</v>
      </c>
      <c r="L20">
        <v>53468</v>
      </c>
      <c r="M20">
        <f t="shared" si="2"/>
        <v>95</v>
      </c>
      <c r="N20">
        <f t="shared" si="3"/>
        <v>98.35444019557008</v>
      </c>
    </row>
    <row r="21" spans="1:14" ht="12.75">
      <c r="A21" t="s">
        <v>28</v>
      </c>
      <c r="B21">
        <v>95521</v>
      </c>
      <c r="C21">
        <v>71321</v>
      </c>
      <c r="F21" t="s">
        <v>21</v>
      </c>
      <c r="G21">
        <v>54562</v>
      </c>
      <c r="H21">
        <f t="shared" si="1"/>
        <v>100</v>
      </c>
      <c r="I21">
        <f t="shared" si="0"/>
        <v>100</v>
      </c>
      <c r="K21" t="s">
        <v>21</v>
      </c>
      <c r="L21">
        <v>42017</v>
      </c>
      <c r="M21">
        <f t="shared" si="2"/>
        <v>100</v>
      </c>
      <c r="N21">
        <f t="shared" si="3"/>
        <v>100.00000000000001</v>
      </c>
    </row>
    <row r="22" spans="7:14" ht="12.75">
      <c r="G22">
        <f>SUM(G2:G21)</f>
        <v>3107364</v>
      </c>
      <c r="H22">
        <v>0</v>
      </c>
      <c r="I22">
        <v>0</v>
      </c>
      <c r="L22">
        <f>SUM(L2:L21)</f>
        <v>2553356</v>
      </c>
      <c r="M22">
        <v>0</v>
      </c>
      <c r="N22">
        <v>0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U22"/>
  <sheetViews>
    <sheetView zoomScalePageLayoutView="0" workbookViewId="0" topLeftCell="K23">
      <selection activeCell="N33" sqref="N33"/>
    </sheetView>
  </sheetViews>
  <sheetFormatPr defaultColWidth="9.140625" defaultRowHeight="12.75"/>
  <cols>
    <col min="1" max="1" width="22.140625" style="0" bestFit="1" customWidth="1"/>
    <col min="2" max="3" width="20.421875" style="0" bestFit="1" customWidth="1"/>
    <col min="4" max="5" width="30.8515625" style="0" bestFit="1" customWidth="1"/>
    <col min="9" max="9" width="22.140625" style="0" bestFit="1" customWidth="1"/>
    <col min="10" max="10" width="30.8515625" style="0" bestFit="1" customWidth="1"/>
    <col min="11" max="11" width="20.421875" style="0" bestFit="1" customWidth="1"/>
    <col min="12" max="12" width="12.421875" style="0" bestFit="1" customWidth="1"/>
    <col min="13" max="14" width="12.421875" style="0" customWidth="1"/>
    <col min="16" max="16" width="22.140625" style="0" bestFit="1" customWidth="1"/>
    <col min="17" max="17" width="30.8515625" style="0" bestFit="1" customWidth="1"/>
    <col min="18" max="18" width="20.421875" style="0" bestFit="1" customWidth="1"/>
    <col min="19" max="19" width="12.421875" style="0" bestFit="1" customWidth="1"/>
  </cols>
  <sheetData>
    <row r="1" spans="1:21" ht="12.75">
      <c r="A1" s="8" t="s">
        <v>2</v>
      </c>
      <c r="B1" s="8" t="s">
        <v>3</v>
      </c>
      <c r="C1" s="8" t="s">
        <v>4</v>
      </c>
      <c r="D1" s="8" t="s">
        <v>5</v>
      </c>
      <c r="E1" s="8" t="s">
        <v>6</v>
      </c>
      <c r="I1" s="8" t="s">
        <v>2</v>
      </c>
      <c r="J1" s="8">
        <v>2001</v>
      </c>
      <c r="K1" s="8" t="s">
        <v>3</v>
      </c>
      <c r="L1" s="8" t="s">
        <v>41</v>
      </c>
      <c r="M1">
        <v>0</v>
      </c>
      <c r="N1">
        <v>0</v>
      </c>
      <c r="P1" s="8" t="s">
        <v>2</v>
      </c>
      <c r="Q1" s="8">
        <v>2013</v>
      </c>
      <c r="R1" s="8" t="s">
        <v>4</v>
      </c>
      <c r="S1" s="8" t="s">
        <v>41</v>
      </c>
      <c r="T1">
        <v>0</v>
      </c>
      <c r="U1">
        <v>0</v>
      </c>
    </row>
    <row r="2" spans="1:21" ht="12.75">
      <c r="A2" t="s">
        <v>9</v>
      </c>
      <c r="B2">
        <v>545989</v>
      </c>
      <c r="C2">
        <v>516892</v>
      </c>
      <c r="D2">
        <v>250125.70147805812</v>
      </c>
      <c r="E2">
        <v>592281.7864091876</v>
      </c>
      <c r="I2" t="s">
        <v>13</v>
      </c>
      <c r="J2">
        <v>444425.831805887</v>
      </c>
      <c r="K2">
        <v>1739569.0000000002</v>
      </c>
      <c r="L2">
        <f aca="true" t="shared" si="0" ref="L2:L21">+J2*K2</f>
        <v>773109399808.7351</v>
      </c>
      <c r="M2">
        <f>+M1+K2/K$22*100</f>
        <v>17.096748228205364</v>
      </c>
      <c r="N2">
        <f>+N1+L2/L$22*100</f>
        <v>24.130332712340042</v>
      </c>
      <c r="P2" t="s">
        <v>13</v>
      </c>
      <c r="Q2">
        <v>937411.310541516</v>
      </c>
      <c r="R2">
        <v>1744665.0000000002</v>
      </c>
      <c r="S2">
        <f aca="true" t="shared" si="1" ref="S2:S21">+R2*Q2</f>
        <v>1635468704105.9143</v>
      </c>
      <c r="T2">
        <f>+T1+R2/R$22*100</f>
        <v>17.663263431087138</v>
      </c>
      <c r="U2">
        <f>+U1+S2/S$22*100</f>
        <v>22.907054907377695</v>
      </c>
    </row>
    <row r="3" spans="1:21" ht="12.75">
      <c r="A3" t="s">
        <v>10</v>
      </c>
      <c r="B3">
        <v>406330</v>
      </c>
      <c r="C3">
        <v>373984</v>
      </c>
      <c r="D3">
        <v>279207.4613980128</v>
      </c>
      <c r="E3">
        <v>610381.593092747</v>
      </c>
      <c r="I3" t="s">
        <v>26</v>
      </c>
      <c r="J3">
        <v>365488.7785635409</v>
      </c>
      <c r="K3">
        <v>268591</v>
      </c>
      <c r="L3">
        <f t="shared" si="0"/>
        <v>98166996523.16002</v>
      </c>
      <c r="M3">
        <f aca="true" t="shared" si="2" ref="M3:M21">+M2+K3/K$22*100</f>
        <v>19.73650135289424</v>
      </c>
      <c r="N3">
        <f aca="true" t="shared" si="3" ref="N3:N21">+N2+L3/L$22*100</f>
        <v>27.194326356785464</v>
      </c>
      <c r="P3" t="s">
        <v>15</v>
      </c>
      <c r="Q3">
        <v>820665.3636039549</v>
      </c>
      <c r="R3">
        <v>419506</v>
      </c>
      <c r="S3">
        <f t="shared" si="1"/>
        <v>344274044024.0407</v>
      </c>
      <c r="T3">
        <f aca="true" t="shared" si="4" ref="T3:T21">+T2+R3/R$22*100</f>
        <v>21.910408292090047</v>
      </c>
      <c r="U3">
        <f aca="true" t="shared" si="5" ref="U3:U21">+U2+S3/S$22*100</f>
        <v>27.729100361286267</v>
      </c>
    </row>
    <row r="4" spans="1:21" ht="12.75">
      <c r="A4" t="s">
        <v>11</v>
      </c>
      <c r="B4">
        <v>399061</v>
      </c>
      <c r="C4">
        <v>355199</v>
      </c>
      <c r="D4">
        <v>252469.70125319646</v>
      </c>
      <c r="E4">
        <v>590148.0305022589</v>
      </c>
      <c r="I4" t="s">
        <v>15</v>
      </c>
      <c r="J4">
        <v>364457.27398417</v>
      </c>
      <c r="K4">
        <v>428922</v>
      </c>
      <c r="L4">
        <f t="shared" si="0"/>
        <v>156323742871.83817</v>
      </c>
      <c r="M4">
        <f t="shared" si="2"/>
        <v>23.952011886559937</v>
      </c>
      <c r="N4">
        <f t="shared" si="3"/>
        <v>32.07351153713506</v>
      </c>
      <c r="P4" t="s">
        <v>20</v>
      </c>
      <c r="Q4">
        <v>805922.765120567</v>
      </c>
      <c r="R4">
        <v>300677</v>
      </c>
      <c r="S4">
        <f t="shared" si="1"/>
        <v>242322439248.15674</v>
      </c>
      <c r="T4">
        <f t="shared" si="4"/>
        <v>24.954509628833197</v>
      </c>
      <c r="U4">
        <f t="shared" si="5"/>
        <v>31.123169234149113</v>
      </c>
    </row>
    <row r="5" spans="1:21" ht="12.75">
      <c r="A5" t="s">
        <v>12</v>
      </c>
      <c r="B5">
        <v>749104</v>
      </c>
      <c r="C5">
        <v>674999</v>
      </c>
      <c r="D5">
        <v>248153.51056245653</v>
      </c>
      <c r="E5">
        <v>593876.430166915</v>
      </c>
      <c r="I5" t="s">
        <v>16</v>
      </c>
      <c r="J5">
        <v>360137.266575519</v>
      </c>
      <c r="K5">
        <v>436446</v>
      </c>
      <c r="L5">
        <f t="shared" si="0"/>
        <v>157180469447.81897</v>
      </c>
      <c r="M5">
        <f t="shared" si="2"/>
        <v>28.24146943449699</v>
      </c>
      <c r="N5">
        <f t="shared" si="3"/>
        <v>36.979436914055846</v>
      </c>
      <c r="P5" t="s">
        <v>22</v>
      </c>
      <c r="Q5">
        <v>805653.6620546238</v>
      </c>
      <c r="R5">
        <v>1223465</v>
      </c>
      <c r="S5">
        <f t="shared" si="1"/>
        <v>985689057645.6604</v>
      </c>
      <c r="T5">
        <f t="shared" si="4"/>
        <v>37.341062115250374</v>
      </c>
      <c r="U5">
        <f t="shared" si="5"/>
        <v>44.92914015147966</v>
      </c>
    </row>
    <row r="6" spans="1:21" ht="12.75">
      <c r="A6" t="s">
        <v>13</v>
      </c>
      <c r="B6">
        <v>1739569.0000000002</v>
      </c>
      <c r="C6">
        <v>1744665.0000000002</v>
      </c>
      <c r="D6">
        <v>444425.831805887</v>
      </c>
      <c r="E6">
        <v>937411.310541516</v>
      </c>
      <c r="I6" t="s">
        <v>20</v>
      </c>
      <c r="J6">
        <v>339735.29936686996</v>
      </c>
      <c r="K6">
        <v>317110</v>
      </c>
      <c r="L6">
        <f t="shared" si="0"/>
        <v>107733460782.22813</v>
      </c>
      <c r="M6">
        <f t="shared" si="2"/>
        <v>31.358074657196525</v>
      </c>
      <c r="N6">
        <f t="shared" si="3"/>
        <v>40.34201956221683</v>
      </c>
      <c r="P6" t="s">
        <v>16</v>
      </c>
      <c r="Q6">
        <v>792724.2575481675</v>
      </c>
      <c r="R6">
        <v>447601</v>
      </c>
      <c r="S6">
        <f t="shared" si="1"/>
        <v>354824170402.8173</v>
      </c>
      <c r="T6">
        <f t="shared" si="4"/>
        <v>41.872645184216644</v>
      </c>
      <c r="U6">
        <f t="shared" si="5"/>
        <v>49.898955063545195</v>
      </c>
    </row>
    <row r="7" spans="1:21" ht="12.75">
      <c r="A7" t="s">
        <v>14</v>
      </c>
      <c r="B7">
        <v>428144</v>
      </c>
      <c r="C7">
        <v>407389</v>
      </c>
      <c r="D7">
        <v>283331.7297151766</v>
      </c>
      <c r="E7">
        <v>641549.5735927022</v>
      </c>
      <c r="I7" t="s">
        <v>27</v>
      </c>
      <c r="J7">
        <v>334179.7405639277</v>
      </c>
      <c r="K7">
        <v>369401</v>
      </c>
      <c r="L7">
        <f t="shared" si="0"/>
        <v>123446330344.05545</v>
      </c>
      <c r="M7">
        <f t="shared" si="2"/>
        <v>34.98860376656056</v>
      </c>
      <c r="N7">
        <f t="shared" si="3"/>
        <v>44.195033151311</v>
      </c>
      <c r="P7" t="s">
        <v>26</v>
      </c>
      <c r="Q7">
        <v>770170.7833022308</v>
      </c>
      <c r="R7">
        <v>254580</v>
      </c>
      <c r="S7">
        <f t="shared" si="1"/>
        <v>196070078013.0819</v>
      </c>
      <c r="T7">
        <f t="shared" si="4"/>
        <v>44.45005322775862</v>
      </c>
      <c r="U7">
        <f t="shared" si="5"/>
        <v>52.64519412728495</v>
      </c>
    </row>
    <row r="8" spans="1:21" ht="12.75">
      <c r="A8" t="s">
        <v>15</v>
      </c>
      <c r="B8">
        <v>428922</v>
      </c>
      <c r="C8">
        <v>419506</v>
      </c>
      <c r="D8">
        <v>364457.27398417</v>
      </c>
      <c r="E8">
        <v>820665.3636039549</v>
      </c>
      <c r="I8" t="s">
        <v>22</v>
      </c>
      <c r="J8">
        <v>325811.7723627692</v>
      </c>
      <c r="K8">
        <v>1092272</v>
      </c>
      <c r="L8">
        <f t="shared" si="0"/>
        <v>355875076222.2266</v>
      </c>
      <c r="M8">
        <f t="shared" si="2"/>
        <v>45.723618808055505</v>
      </c>
      <c r="N8">
        <f t="shared" si="3"/>
        <v>55.302625421429816</v>
      </c>
      <c r="P8" t="s">
        <v>27</v>
      </c>
      <c r="Q8">
        <v>722614.7232930758</v>
      </c>
      <c r="R8">
        <v>349007</v>
      </c>
      <c r="S8">
        <f t="shared" si="1"/>
        <v>252197596732.3465</v>
      </c>
      <c r="T8">
        <f t="shared" si="4"/>
        <v>47.98345510163895</v>
      </c>
      <c r="U8">
        <f t="shared" si="5"/>
        <v>56.177578563228536</v>
      </c>
    </row>
    <row r="9" spans="1:21" ht="12.75">
      <c r="A9" t="s">
        <v>16</v>
      </c>
      <c r="B9">
        <v>436446</v>
      </c>
      <c r="C9">
        <v>447601</v>
      </c>
      <c r="D9">
        <v>360137.266575519</v>
      </c>
      <c r="E9">
        <v>792724.2575481675</v>
      </c>
      <c r="I9" t="s">
        <v>28</v>
      </c>
      <c r="J9">
        <v>301228.8119771908</v>
      </c>
      <c r="K9">
        <v>299112</v>
      </c>
      <c r="L9">
        <f t="shared" si="0"/>
        <v>90101152408.12149</v>
      </c>
      <c r="M9">
        <f t="shared" si="2"/>
        <v>48.66333695435207</v>
      </c>
      <c r="N9">
        <f t="shared" si="3"/>
        <v>58.11486749986155</v>
      </c>
      <c r="P9" t="s">
        <v>18</v>
      </c>
      <c r="Q9">
        <v>683882.9490656718</v>
      </c>
      <c r="R9">
        <v>303503</v>
      </c>
      <c r="S9">
        <f t="shared" si="1"/>
        <v>207560526690.27856</v>
      </c>
      <c r="T9">
        <f t="shared" si="4"/>
        <v>51.05616730777895</v>
      </c>
      <c r="U9">
        <f t="shared" si="5"/>
        <v>59.08475763034356</v>
      </c>
    </row>
    <row r="10" spans="1:21" ht="12.75">
      <c r="A10" t="s">
        <v>17</v>
      </c>
      <c r="B10">
        <v>552478</v>
      </c>
      <c r="C10">
        <v>539507</v>
      </c>
      <c r="D10">
        <v>256250.5894021619</v>
      </c>
      <c r="E10">
        <v>619980.0142207346</v>
      </c>
      <c r="I10" t="s">
        <v>18</v>
      </c>
      <c r="J10">
        <v>289971.3033304979</v>
      </c>
      <c r="K10">
        <v>326800</v>
      </c>
      <c r="L10">
        <f t="shared" si="0"/>
        <v>94762621928.40671</v>
      </c>
      <c r="M10">
        <f t="shared" si="2"/>
        <v>51.875176968158655</v>
      </c>
      <c r="N10">
        <f t="shared" si="3"/>
        <v>61.07260361895654</v>
      </c>
      <c r="P10" t="s">
        <v>25</v>
      </c>
      <c r="Q10">
        <v>682060.7777275555</v>
      </c>
      <c r="R10">
        <v>227996</v>
      </c>
      <c r="S10">
        <f t="shared" si="1"/>
        <v>155507129078.77173</v>
      </c>
      <c r="T10">
        <f t="shared" si="4"/>
        <v>53.36443474550146</v>
      </c>
      <c r="U10">
        <f t="shared" si="5"/>
        <v>61.26285516003215</v>
      </c>
    </row>
    <row r="11" spans="1:21" ht="12.75">
      <c r="A11" t="s">
        <v>18</v>
      </c>
      <c r="B11">
        <v>326800</v>
      </c>
      <c r="C11">
        <v>303503</v>
      </c>
      <c r="D11">
        <v>289971.3033304979</v>
      </c>
      <c r="E11">
        <v>683882.9490656718</v>
      </c>
      <c r="I11" t="s">
        <v>25</v>
      </c>
      <c r="J11">
        <v>286969.3551427375</v>
      </c>
      <c r="K11">
        <v>250337</v>
      </c>
      <c r="L11">
        <f t="shared" si="0"/>
        <v>71839047458.36748</v>
      </c>
      <c r="M11">
        <f t="shared" si="2"/>
        <v>54.3355270095794</v>
      </c>
      <c r="N11">
        <f t="shared" si="3"/>
        <v>63.31484788262331</v>
      </c>
      <c r="P11" t="s">
        <v>28</v>
      </c>
      <c r="Q11">
        <v>672896.7257814641</v>
      </c>
      <c r="R11">
        <v>279623</v>
      </c>
      <c r="S11">
        <f t="shared" si="1"/>
        <v>188157401153.19034</v>
      </c>
      <c r="T11">
        <f t="shared" si="4"/>
        <v>56.19538206799081</v>
      </c>
      <c r="U11">
        <f t="shared" si="5"/>
        <v>63.898265980566265</v>
      </c>
    </row>
    <row r="12" spans="1:21" ht="12.75">
      <c r="A12" t="s">
        <v>19</v>
      </c>
      <c r="B12">
        <v>418601</v>
      </c>
      <c r="C12">
        <v>383489</v>
      </c>
      <c r="D12">
        <v>261322.83757561567</v>
      </c>
      <c r="E12">
        <v>625108.0473915103</v>
      </c>
      <c r="I12" t="s">
        <v>14</v>
      </c>
      <c r="J12">
        <v>283331.7297151766</v>
      </c>
      <c r="K12">
        <v>428144</v>
      </c>
      <c r="L12">
        <f t="shared" si="0"/>
        <v>121306780087.17458</v>
      </c>
      <c r="M12">
        <f t="shared" si="2"/>
        <v>58.543391241131445</v>
      </c>
      <c r="N12">
        <f t="shared" si="3"/>
        <v>67.101081712519</v>
      </c>
      <c r="P12" t="s">
        <v>14</v>
      </c>
      <c r="Q12">
        <v>641549.5735927022</v>
      </c>
      <c r="R12">
        <v>407389</v>
      </c>
      <c r="S12">
        <f t="shared" si="1"/>
        <v>261360239236.35733</v>
      </c>
      <c r="T12">
        <f t="shared" si="4"/>
        <v>60.31985251127199</v>
      </c>
      <c r="U12">
        <f t="shared" si="5"/>
        <v>67.55898619842309</v>
      </c>
    </row>
    <row r="13" spans="1:21" ht="12.75">
      <c r="A13" t="s">
        <v>20</v>
      </c>
      <c r="B13">
        <v>317110</v>
      </c>
      <c r="C13">
        <v>300677</v>
      </c>
      <c r="D13">
        <v>339735.29936686996</v>
      </c>
      <c r="E13">
        <v>805922.765120567</v>
      </c>
      <c r="I13" t="s">
        <v>10</v>
      </c>
      <c r="J13">
        <v>279207.4613980128</v>
      </c>
      <c r="K13">
        <v>406330</v>
      </c>
      <c r="L13">
        <f t="shared" si="0"/>
        <v>113450367789.85455</v>
      </c>
      <c r="M13">
        <f t="shared" si="2"/>
        <v>62.536864168946714</v>
      </c>
      <c r="N13">
        <f t="shared" si="3"/>
        <v>70.64210077370726</v>
      </c>
      <c r="P13" t="s">
        <v>19</v>
      </c>
      <c r="Q13">
        <v>625108.0473915103</v>
      </c>
      <c r="R13">
        <v>383489</v>
      </c>
      <c r="S13">
        <f t="shared" si="1"/>
        <v>239722059986.1229</v>
      </c>
      <c r="T13">
        <f t="shared" si="4"/>
        <v>64.20235558775038</v>
      </c>
      <c r="U13">
        <f t="shared" si="5"/>
        <v>70.91663307777064</v>
      </c>
    </row>
    <row r="14" spans="1:21" ht="12.75">
      <c r="A14" t="s">
        <v>21</v>
      </c>
      <c r="B14">
        <v>220600</v>
      </c>
      <c r="C14">
        <v>198392</v>
      </c>
      <c r="D14">
        <v>236747.2449857655</v>
      </c>
      <c r="E14">
        <v>583662.8791298163</v>
      </c>
      <c r="I14" t="s">
        <v>19</v>
      </c>
      <c r="J14">
        <v>261322.83757561567</v>
      </c>
      <c r="K14">
        <v>418601</v>
      </c>
      <c r="L14">
        <f t="shared" si="0"/>
        <v>109390001131.9903</v>
      </c>
      <c r="M14">
        <f t="shared" si="2"/>
        <v>66.6509383477088</v>
      </c>
      <c r="N14">
        <f t="shared" si="3"/>
        <v>74.05638744952728</v>
      </c>
      <c r="P14" t="s">
        <v>17</v>
      </c>
      <c r="Q14">
        <v>619980.0142207346</v>
      </c>
      <c r="R14">
        <v>539507</v>
      </c>
      <c r="S14">
        <f t="shared" si="1"/>
        <v>334483557532.18585</v>
      </c>
      <c r="T14">
        <f t="shared" si="4"/>
        <v>69.66440948572823</v>
      </c>
      <c r="U14">
        <f t="shared" si="5"/>
        <v>75.60154890573418</v>
      </c>
    </row>
    <row r="15" spans="1:21" ht="12.75">
      <c r="A15" t="s">
        <v>22</v>
      </c>
      <c r="B15">
        <v>1092272</v>
      </c>
      <c r="C15">
        <v>1223465</v>
      </c>
      <c r="D15">
        <v>325811.7723627692</v>
      </c>
      <c r="E15">
        <v>805653.6620546238</v>
      </c>
      <c r="I15" t="s">
        <v>23</v>
      </c>
      <c r="J15">
        <v>259183.1427990934</v>
      </c>
      <c r="K15">
        <v>337992</v>
      </c>
      <c r="L15">
        <f t="shared" si="0"/>
        <v>87601828800.95117</v>
      </c>
      <c r="M15">
        <f t="shared" si="2"/>
        <v>69.97277503665163</v>
      </c>
      <c r="N15">
        <f t="shared" si="3"/>
        <v>76.79062050334782</v>
      </c>
      <c r="P15" t="s">
        <v>10</v>
      </c>
      <c r="Q15">
        <v>610381.593092747</v>
      </c>
      <c r="R15">
        <v>373984</v>
      </c>
      <c r="S15">
        <f t="shared" si="1"/>
        <v>228272949711.1979</v>
      </c>
      <c r="T15">
        <f t="shared" si="4"/>
        <v>73.45068244415388</v>
      </c>
      <c r="U15">
        <f t="shared" si="5"/>
        <v>78.79883478456249</v>
      </c>
    </row>
    <row r="16" spans="1:21" ht="12.75">
      <c r="A16" t="s">
        <v>23</v>
      </c>
      <c r="B16">
        <v>337992</v>
      </c>
      <c r="C16">
        <v>315512</v>
      </c>
      <c r="D16">
        <v>259183.1427990934</v>
      </c>
      <c r="E16">
        <v>565471.8531519498</v>
      </c>
      <c r="I16" t="s">
        <v>17</v>
      </c>
      <c r="J16">
        <v>256250.5894021619</v>
      </c>
      <c r="K16">
        <v>552478</v>
      </c>
      <c r="L16">
        <f t="shared" si="0"/>
        <v>141572813131.7276</v>
      </c>
      <c r="M16">
        <f t="shared" si="2"/>
        <v>75.40261269622273</v>
      </c>
      <c r="N16">
        <f t="shared" si="3"/>
        <v>81.20939886089423</v>
      </c>
      <c r="P16" t="s">
        <v>12</v>
      </c>
      <c r="Q16">
        <v>593876.430166915</v>
      </c>
      <c r="R16">
        <v>674999</v>
      </c>
      <c r="S16">
        <f t="shared" si="1"/>
        <v>400865996486.2374</v>
      </c>
      <c r="T16">
        <f t="shared" si="4"/>
        <v>80.2844787045938</v>
      </c>
      <c r="U16">
        <f t="shared" si="5"/>
        <v>84.41353066284952</v>
      </c>
    </row>
    <row r="17" spans="1:21" ht="12.75">
      <c r="A17" t="s">
        <v>24</v>
      </c>
      <c r="B17">
        <v>587994</v>
      </c>
      <c r="C17">
        <v>561379</v>
      </c>
      <c r="D17">
        <v>215298.6813268144</v>
      </c>
      <c r="E17">
        <v>539450.8002758187</v>
      </c>
      <c r="I17" t="s">
        <v>11</v>
      </c>
      <c r="J17">
        <v>252469.70125319646</v>
      </c>
      <c r="K17">
        <v>399061</v>
      </c>
      <c r="L17">
        <f t="shared" si="0"/>
        <v>100750811451.80183</v>
      </c>
      <c r="M17">
        <f t="shared" si="2"/>
        <v>79.32464478847999</v>
      </c>
      <c r="N17">
        <f t="shared" si="3"/>
        <v>84.3540386776804</v>
      </c>
      <c r="P17" t="s">
        <v>9</v>
      </c>
      <c r="Q17">
        <v>592281.7864091876</v>
      </c>
      <c r="R17">
        <v>516892</v>
      </c>
      <c r="S17">
        <f t="shared" si="1"/>
        <v>306145717140.6178</v>
      </c>
      <c r="T17">
        <f t="shared" si="4"/>
        <v>85.5175747782936</v>
      </c>
      <c r="U17">
        <f t="shared" si="5"/>
        <v>88.7015349117798</v>
      </c>
    </row>
    <row r="18" spans="1:21" ht="12.75">
      <c r="A18" t="s">
        <v>25</v>
      </c>
      <c r="B18">
        <v>250337</v>
      </c>
      <c r="C18">
        <v>227996</v>
      </c>
      <c r="D18">
        <v>286969.3551427375</v>
      </c>
      <c r="E18">
        <v>682060.7777275555</v>
      </c>
      <c r="I18" t="s">
        <v>9</v>
      </c>
      <c r="J18">
        <v>250125.70147805812</v>
      </c>
      <c r="K18">
        <v>545989</v>
      </c>
      <c r="L18">
        <f t="shared" si="0"/>
        <v>136565881624.30348</v>
      </c>
      <c r="M18">
        <f t="shared" si="2"/>
        <v>84.69070757091036</v>
      </c>
      <c r="N18">
        <f t="shared" si="3"/>
        <v>88.61654041619731</v>
      </c>
      <c r="P18" t="s">
        <v>11</v>
      </c>
      <c r="Q18">
        <v>590148.0305022589</v>
      </c>
      <c r="R18">
        <v>355199</v>
      </c>
      <c r="S18">
        <f t="shared" si="1"/>
        <v>209619990286.37186</v>
      </c>
      <c r="T18">
        <f t="shared" si="4"/>
        <v>89.11366543607531</v>
      </c>
      <c r="U18">
        <f t="shared" si="5"/>
        <v>91.63755968261084</v>
      </c>
    </row>
    <row r="19" spans="1:21" ht="12.75">
      <c r="A19" t="s">
        <v>26</v>
      </c>
      <c r="B19">
        <v>268591</v>
      </c>
      <c r="C19">
        <v>254580</v>
      </c>
      <c r="D19">
        <v>365488.7785635409</v>
      </c>
      <c r="E19">
        <v>770170.7833022308</v>
      </c>
      <c r="I19" t="s">
        <v>12</v>
      </c>
      <c r="J19">
        <v>248153.51056245653</v>
      </c>
      <c r="K19">
        <v>749104</v>
      </c>
      <c r="L19">
        <f t="shared" si="0"/>
        <v>185892787376.37845</v>
      </c>
      <c r="M19">
        <f t="shared" si="2"/>
        <v>92.05301540965752</v>
      </c>
      <c r="N19">
        <f t="shared" si="3"/>
        <v>94.41863622479313</v>
      </c>
      <c r="P19" t="s">
        <v>21</v>
      </c>
      <c r="Q19">
        <v>583662.8791298163</v>
      </c>
      <c r="R19">
        <v>198392</v>
      </c>
      <c r="S19">
        <f t="shared" si="1"/>
        <v>115794045916.32253</v>
      </c>
      <c r="T19">
        <f t="shared" si="4"/>
        <v>91.12221731200579</v>
      </c>
      <c r="U19">
        <f t="shared" si="5"/>
        <v>93.25941925173215</v>
      </c>
    </row>
    <row r="20" spans="1:21" ht="12.75">
      <c r="A20" t="s">
        <v>27</v>
      </c>
      <c r="B20">
        <v>369401</v>
      </c>
      <c r="C20">
        <v>349007</v>
      </c>
      <c r="D20">
        <v>334179.7405639277</v>
      </c>
      <c r="E20">
        <v>722614.7232930758</v>
      </c>
      <c r="I20" t="s">
        <v>21</v>
      </c>
      <c r="J20">
        <v>236747.2449857655</v>
      </c>
      <c r="K20">
        <v>220600</v>
      </c>
      <c r="L20">
        <f t="shared" si="0"/>
        <v>52226442243.85986</v>
      </c>
      <c r="M20">
        <f t="shared" si="2"/>
        <v>94.22110570049513</v>
      </c>
      <c r="N20">
        <f t="shared" si="3"/>
        <v>96.04873078584481</v>
      </c>
      <c r="P20" t="s">
        <v>23</v>
      </c>
      <c r="Q20">
        <v>565471.8531519498</v>
      </c>
      <c r="R20">
        <v>315512</v>
      </c>
      <c r="S20">
        <f t="shared" si="1"/>
        <v>178413155331.67798</v>
      </c>
      <c r="T20">
        <f t="shared" si="4"/>
        <v>94.31651052684597</v>
      </c>
      <c r="U20">
        <f t="shared" si="5"/>
        <v>95.75834811238285</v>
      </c>
    </row>
    <row r="21" spans="1:21" ht="12.75">
      <c r="A21" t="s">
        <v>28</v>
      </c>
      <c r="B21">
        <v>299112</v>
      </c>
      <c r="C21">
        <v>279623</v>
      </c>
      <c r="D21">
        <v>301228.8119771908</v>
      </c>
      <c r="E21">
        <v>672896.7257814641</v>
      </c>
      <c r="I21" t="s">
        <v>24</v>
      </c>
      <c r="J21">
        <v>215298.6813268144</v>
      </c>
      <c r="K21">
        <v>587994</v>
      </c>
      <c r="L21">
        <f t="shared" si="0"/>
        <v>126594332828.0789</v>
      </c>
      <c r="M21">
        <f t="shared" si="2"/>
        <v>100</v>
      </c>
      <c r="N21">
        <f t="shared" si="3"/>
        <v>100</v>
      </c>
      <c r="P21" t="s">
        <v>24</v>
      </c>
      <c r="Q21">
        <v>539450.8002758187</v>
      </c>
      <c r="R21">
        <v>561379</v>
      </c>
      <c r="S21">
        <f t="shared" si="1"/>
        <v>302836350808.0388</v>
      </c>
      <c r="T21">
        <f t="shared" si="4"/>
        <v>100</v>
      </c>
      <c r="U21">
        <f t="shared" si="5"/>
        <v>100</v>
      </c>
    </row>
    <row r="22" spans="9:21" ht="12.75">
      <c r="I22" t="s">
        <v>31</v>
      </c>
      <c r="K22">
        <f>SUM(K2:K21)</f>
        <v>10174853</v>
      </c>
      <c r="L22">
        <f>SUM(L2:L21)</f>
        <v>3203890344261.079</v>
      </c>
      <c r="M22">
        <v>0</v>
      </c>
      <c r="N22">
        <v>0</v>
      </c>
      <c r="R22">
        <f>SUM(R2:R21)</f>
        <v>9877365</v>
      </c>
      <c r="S22">
        <f>SUM(S2:S21)</f>
        <v>7139585209529.39</v>
      </c>
      <c r="T22">
        <v>0</v>
      </c>
      <c r="U22">
        <v>0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Varga Agnes</dc:creator>
  <cp:keywords/>
  <dc:description/>
  <cp:lastModifiedBy>Varga Ágnes</cp:lastModifiedBy>
  <dcterms:created xsi:type="dcterms:W3CDTF">2018-03-25T22:03:24Z</dcterms:created>
  <dcterms:modified xsi:type="dcterms:W3CDTF">2018-10-15T21:05:52Z</dcterms:modified>
  <cp:category/>
  <cp:version/>
  <cp:contentType/>
  <cp:contentStatus/>
</cp:coreProperties>
</file>